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Инициативное бюжетирование\2022\Проект_2\Проект _ с. Марфинка\"/>
    </mc:Choice>
  </mc:AlternateContent>
  <bookViews>
    <workbookView xWindow="480" yWindow="45" windowWidth="19425" windowHeight="9525"/>
  </bookViews>
  <sheets>
    <sheet name="ФОРМА" sheetId="2" r:id="rId1"/>
    <sheet name="БАЛЛЫ" sheetId="5" r:id="rId2"/>
  </sheets>
  <definedNames>
    <definedName name="_xlnm.Print_Area" localSheetId="1">БАЛЛЫ!$A$1:$E$22</definedName>
    <definedName name="_xlnm.Print_Area" localSheetId="0">ФОРМА!$A$2:$J$215</definedName>
  </definedNames>
  <calcPr calcId="162913"/>
</workbook>
</file>

<file path=xl/calcChain.xml><?xml version="1.0" encoding="utf-8"?>
<calcChain xmlns="http://schemas.openxmlformats.org/spreadsheetml/2006/main">
  <c r="G86" i="2" l="1"/>
  <c r="D21" i="5"/>
  <c r="D20" i="5" l="1"/>
  <c r="D19" i="5"/>
  <c r="E19" i="5" s="1"/>
  <c r="D15" i="5"/>
  <c r="E15" i="5" s="1"/>
  <c r="I113" i="2" l="1"/>
  <c r="I167" i="2"/>
  <c r="G141" i="2"/>
  <c r="G145" i="2" l="1"/>
  <c r="I143" i="2" s="1"/>
  <c r="D16" i="5" s="1"/>
  <c r="E16" i="5" s="1"/>
  <c r="I144" i="2" l="1"/>
  <c r="D17" i="5" s="1"/>
  <c r="E17" i="5" s="1"/>
  <c r="I140" i="2"/>
  <c r="I142" i="2"/>
  <c r="I141" i="2"/>
  <c r="D13" i="5" l="1"/>
  <c r="E13" i="5" l="1"/>
  <c r="E21" i="5"/>
  <c r="E20" i="5"/>
  <c r="D14" i="5" l="1"/>
  <c r="E14" i="5" s="1"/>
  <c r="D18" i="5"/>
  <c r="E18" i="5" s="1"/>
  <c r="A5" i="5"/>
  <c r="A2" i="5"/>
  <c r="E22" i="5" l="1"/>
</calcChain>
</file>

<file path=xl/comments1.xml><?xml version="1.0" encoding="utf-8"?>
<comments xmlns="http://schemas.openxmlformats.org/spreadsheetml/2006/main">
  <authors>
    <author>Бирюкова Валерия Геннадьевна</author>
    <author>Manankina</author>
    <author>user</author>
  </authors>
  <commentList>
    <comment ref="A6" authorId="0" shapeId="0">
      <text>
        <r>
          <rPr>
            <sz val="9"/>
            <color indexed="81"/>
            <rFont val="Tahoma"/>
            <family val="2"/>
            <charset val="204"/>
          </rPr>
          <t>(наименование местной администрации муниципального района, городского округа)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04"/>
          </rPr>
          <t>(наименование проекта в соответствии с протоколом собрания, сметной и технической документацией)</t>
        </r>
      </text>
    </comment>
    <comment ref="A25" authorId="1" shapeId="0">
      <text>
        <r>
          <rPr>
            <sz val="9"/>
            <color indexed="81"/>
            <rFont val="Tahoma"/>
            <family val="2"/>
            <charset val="204"/>
          </rPr>
          <t>Типы объектов: 1) объект культуры; 2) объект библиотечного обслуживания; 3) объект физкультуры и спорта; 4) объект образования; 5) объект здравоохранения; 6) объект благоустройства; 7) объект туризма; 8) объект электро-, тепло-, газоснабжения; 9) объект водоснабжения, водоотведения; 10) объект для обеспечения первичных мер безопасности; 11) объект накопления и сбора ТКО; 12) автомобильная дорога и сооружения на ней; 13) место массового отдыха населения; 14) место захоронения; 15) иной объект.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04"/>
          </rPr>
          <t xml:space="preserve">(название района, название населенного пункта, название улицы, номер дома, при наличии – наименование организации)
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04"/>
          </rPr>
          <t>(в соответствии с Федеральным законом от 06.10.2003 № 131-ФЗ 
«Об общих принципах организации местного самоуправления в Российской Федерации»)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60" authorId="1" shapeId="0">
      <text>
        <r>
          <rPr>
            <sz val="9"/>
            <color indexed="81"/>
            <rFont val="Tahoma"/>
            <family val="2"/>
            <charset val="204"/>
          </rPr>
          <t>Для вопросов местного значения сельских поселений, установленных данным Областным законом</t>
        </r>
      </text>
    </comment>
    <comment ref="B62" authorId="2" shapeId="0">
      <text>
        <r>
          <rPr>
            <sz val="9"/>
            <color indexed="81"/>
            <rFont val="Tahoma"/>
            <family val="2"/>
            <charset val="204"/>
          </rPr>
          <t>*В случае наличия прилагается к заявке.</t>
        </r>
      </text>
    </comment>
    <comment ref="A66" authorId="0" shapeId="0">
      <text>
        <r>
          <rPr>
            <sz val="9"/>
            <color indexed="81"/>
            <rFont val="Tahoma"/>
            <family val="2"/>
            <charset val="204"/>
          </rPr>
          <t>(коротко суть проблемы, ее негативные социально-экономические последствия, степень неотложности решения и так далее)</t>
        </r>
      </text>
    </comment>
    <comment ref="A76" authorId="2" shapeId="0">
      <text>
        <r>
          <rPr>
            <sz val="9"/>
            <color indexed="81"/>
            <rFont val="Tahoma"/>
            <family val="2"/>
            <charset val="204"/>
          </rPr>
          <t>(от пяти до десяти фотографий с разных ракурсов)</t>
        </r>
      </text>
    </comment>
    <comment ref="A90" authorId="2" shape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прогноз влияния реализации проекта на ситуацию в населенном пункте, ожидаемый социальный или экономический эффект для муниципального образования) </t>
        </r>
      </text>
    </comment>
    <comment ref="A107" authorId="1" shapeId="0">
      <text>
        <r>
          <rPr>
            <sz val="9"/>
            <color indexed="81"/>
            <rFont val="Tahoma"/>
            <family val="2"/>
            <charset val="204"/>
          </rPr>
          <t xml:space="preserve">Примеры благополучателей: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 благополучатели установки детской или спортивной площадки – все жители в зоне пешеходной доступности (радиус 420 м.); 4) благополучатели приобретения диагностического медицинского оборудования – обследуемые пациенты (средняя нагрузка на аппарат в месяц)
</t>
        </r>
      </text>
    </comment>
    <comment ref="A132" authorId="0" shapeId="0">
      <text>
        <r>
          <rPr>
            <sz val="9"/>
            <color indexed="81"/>
            <rFont val="Tahoma"/>
            <family val="2"/>
            <charset val="204"/>
          </rPr>
          <t>скан-копии, видеофайлы, аудиофайлы, фотографии и тому подобное</t>
        </r>
      </text>
    </comment>
    <comment ref="A136" authorId="0" shapeId="0">
      <text>
        <r>
          <rPr>
            <sz val="9"/>
            <color indexed="81"/>
            <rFont val="Tahoma"/>
            <family val="2"/>
            <charset val="204"/>
          </rPr>
          <t xml:space="preserve">адреса соответствующих страниц в информационно-телекоммуникационной сети «Интернет»
</t>
        </r>
      </text>
    </comment>
  </commentList>
</comments>
</file>

<file path=xl/sharedStrings.xml><?xml version="1.0" encoding="utf-8"?>
<sst xmlns="http://schemas.openxmlformats.org/spreadsheetml/2006/main" count="243" uniqueCount="205">
  <si>
    <t>5. Описание проекта:</t>
  </si>
  <si>
    <t>5.1. Описание проблемы, на решение которой направлен проект:</t>
  </si>
  <si>
    <t>№ п/п</t>
  </si>
  <si>
    <t>ИТОГО</t>
  </si>
  <si>
    <t>Итого</t>
  </si>
  <si>
    <t>(дата)</t>
  </si>
  <si>
    <t>(подпись)</t>
  </si>
  <si>
    <t>2. Место реализации проекта:</t>
  </si>
  <si>
    <t>2.1. Муниципальный район/ городской округ:</t>
  </si>
  <si>
    <t>2.2. Поселение:</t>
  </si>
  <si>
    <t>2.3. Населенный пункт:</t>
  </si>
  <si>
    <t>3.1. Тип объекта:</t>
  </si>
  <si>
    <t>3. Объект общественной инфраструктуры, на развитие (создание) которого направлен проект:</t>
  </si>
  <si>
    <t>3.2. Адрес объекта (при наличии):</t>
  </si>
  <si>
    <t>Дата</t>
  </si>
  <si>
    <t>Номер документа</t>
  </si>
  <si>
    <t>1.</t>
  </si>
  <si>
    <t>2.</t>
  </si>
  <si>
    <t>3.</t>
  </si>
  <si>
    <t>4.</t>
  </si>
  <si>
    <t>6. Информация для оценки заявки на участие в конкурсном отборе.</t>
  </si>
  <si>
    <t xml:space="preserve">Наименование групп населения </t>
  </si>
  <si>
    <t>Количество, человек</t>
  </si>
  <si>
    <t xml:space="preserve">6.3. Использованные каналы информирования о проекте: 
</t>
  </si>
  <si>
    <t>телеканалы;</t>
  </si>
  <si>
    <t>радиостанции;</t>
  </si>
  <si>
    <t>печатные СМИ;</t>
  </si>
  <si>
    <t>интернет-СМИ;</t>
  </si>
  <si>
    <t>социальные сети;</t>
  </si>
  <si>
    <t>наружная реклама;</t>
  </si>
  <si>
    <t>полиграфическая продукция;</t>
  </si>
  <si>
    <t xml:space="preserve">иное: </t>
  </si>
  <si>
    <t>3.3. Документы, подтверждающие право собственности муниципального образования на объект, на развитие (создание) которого направлен проект.</t>
  </si>
  <si>
    <t>муниципальный район;</t>
  </si>
  <si>
    <t>городской округ;</t>
  </si>
  <si>
    <t>городское поселение;</t>
  </si>
  <si>
    <t xml:space="preserve">сельское поселение. </t>
  </si>
  <si>
    <t>Федеральный закон от 06.10.2003 № 131-ФЗ «Об общих принципах организации местного самоуправления в Российской Федерации»</t>
  </si>
  <si>
    <t>Областной закон от 28.12.2005 № 436-ЗС «О местном самоуправлении в Ростовской области»</t>
  </si>
  <si>
    <t>проектная документация на работы (услуги) в рамках проекта;</t>
  </si>
  <si>
    <t>прайс-листы и другая информация, подтверждающая стоимость материалов, оборудования, являющегося частью выполняемого проекта, работ (услуг).</t>
  </si>
  <si>
    <t>6.2. Количество благополучателей, которые будут пользоваться результатами реализованного проекта регулярно (не реже одного раза в месяц)</t>
  </si>
  <si>
    <t>6.4. Планируемые источники финансирования проекта:</t>
  </si>
  <si>
    <t>ед.</t>
  </si>
  <si>
    <t>Доля в общей сумме проекта, %</t>
  </si>
  <si>
    <t xml:space="preserve">Средства областного бюджета </t>
  </si>
  <si>
    <t xml:space="preserve">Средства местного бюджета, в том числе: </t>
  </si>
  <si>
    <t>Собственные средства местного бюджета</t>
  </si>
  <si>
    <t>2.1.</t>
  </si>
  <si>
    <t>2.2.</t>
  </si>
  <si>
    <t>2.3.</t>
  </si>
  <si>
    <t>Ед. изм.</t>
  </si>
  <si>
    <t>5.</t>
  </si>
  <si>
    <t>6.</t>
  </si>
  <si>
    <t>7.</t>
  </si>
  <si>
    <t>8.</t>
  </si>
  <si>
    <t>9.</t>
  </si>
  <si>
    <t>№</t>
  </si>
  <si>
    <t>Расчетные данные</t>
  </si>
  <si>
    <t>Баллы</t>
  </si>
  <si>
    <t>Итого баллов:</t>
  </si>
  <si>
    <t>7. Плановая дата окончания реализации проекта:</t>
  </si>
  <si>
    <t>Контактный телефон</t>
  </si>
  <si>
    <t>Адрес электронной почты</t>
  </si>
  <si>
    <t xml:space="preserve">Глава администрации </t>
  </si>
  <si>
    <t>(Ф.И.О.)</t>
  </si>
  <si>
    <t>чел.</t>
  </si>
  <si>
    <t xml:space="preserve">чел. </t>
  </si>
  <si>
    <t>2.4. Численность населения населенного пункта:</t>
  </si>
  <si>
    <t>БАЛЛЬНАЯ ОЦЕНКА ПРОЕКТА</t>
  </si>
  <si>
    <t xml:space="preserve">Наименование показателя </t>
  </si>
  <si>
    <t xml:space="preserve">Количественный показатель </t>
  </si>
  <si>
    <t>Наименование проекта:</t>
  </si>
  <si>
    <t>Регистрационный номер заявки:</t>
  </si>
  <si>
    <t xml:space="preserve">Вид документации: </t>
  </si>
  <si>
    <t>*При наличии документация прикладывается к заявке.</t>
  </si>
  <si>
    <t>Сумма,
(тыс. рублей)</t>
  </si>
  <si>
    <t>Наименование юридического лица, фамилия, имя, отчество индивидуального предпринимателя</t>
  </si>
  <si>
    <t xml:space="preserve">Сумма,
(тыс. рублей)
</t>
  </si>
  <si>
    <t xml:space="preserve">Приложение № 1
к Порядку рассмотрения и проведения конкурсного отбора инициативных проектов, выдвигаемых для получения финансовой поддержки за счет субсидий из областного бюджета, а также контроля за их реализацией
</t>
  </si>
  <si>
    <t xml:space="preserve">инициативного проекта 
для участия в конкурсном отборе инициативных проектов </t>
  </si>
  <si>
    <t>ОПИСАНИЕ</t>
  </si>
  <si>
    <t>4. Информация о вопросе местного значения, в рамках которого реализуется проект либо ином вопросе, право решения которого предоставлено органу местного самоуправления, в рамках которых реализуется проект.</t>
  </si>
  <si>
    <t>4.1. Наименование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</si>
  <si>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 xml:space="preserve">4.2. Муниципальное образование в Ростовской области, органы местного самоуправления которого осуществляют полномочия по решению вопроса местного значения либо иного вопроса, право решения которого им предоставлено и планируют реализовать проект: </t>
  </si>
  <si>
    <t>4.3. Основание для исполнения полномочия по решению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</si>
  <si>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>5.2. Описание мероприятий, которые предлагается реализовать для решения проблемы, указанной в пункте 5.1:</t>
  </si>
  <si>
    <t>5.4. Общая стоимость реализации проекта в разрезе видов работ, которые планируется выполнить в рамках проекта:</t>
  </si>
  <si>
    <t>Виды работ (услуг)</t>
  </si>
  <si>
    <t>Полная стоимость (тыс. рублей)</t>
  </si>
  <si>
    <t>Описание</t>
  </si>
  <si>
    <t>Прочие (описание):</t>
  </si>
  <si>
    <t>Итого стоимость реализации проекта</t>
  </si>
  <si>
    <t>5.5. Ожидаемые результаты:</t>
  </si>
  <si>
    <t xml:space="preserve">5.6. Наличие технической, проектной и сметной документации: </t>
  </si>
  <si>
    <t xml:space="preserve">локальные сметы (сводный сметный расчет) на работы (услуги) в рамках проекта, с отметкой об ознакомлении и согласии представителя инициативной группы граждан; </t>
  </si>
  <si>
    <t>6.1. Количество граждан, принявших участие в выдвижении проекта (согласно протоколу собрания граждан о выдвижении инициативы):</t>
  </si>
  <si>
    <t xml:space="preserve">Ссылка на файловый обменник или облачное хранилище с файлами, подтверждающими использование указанных каналов информирования о проекте: </t>
  </si>
  <si>
    <t>Вид источника</t>
  </si>
  <si>
    <t xml:space="preserve">Инициативные платежи физических лиц </t>
  </si>
  <si>
    <t>6.5. Инициативные платежи юридических лиц, индивидуальных предпринимателей (при наличии):*</t>
  </si>
  <si>
    <t>* Детализируется сумма подпункта 2.3 пункта 6.4. Объем инициативных платежей юридических лиц и индивидуальных предпринимателей (безвозмездных поступлений от юридических лиц и индивидуальных предпринимателей) подтверждается гарантийными письмами, копии которых прикладываются к заявке).</t>
  </si>
  <si>
    <t>6.6. Количество граждан, изъявивших желание принять трудовое участие в реализации проекта (согласно протоколу собрания граждан о выдвижении инициативы):</t>
  </si>
  <si>
    <t>6.7. Имущественные формы участия в реализации проекта:</t>
  </si>
  <si>
    <t xml:space="preserve">Форма
 имущественного участия*
</t>
  </si>
  <si>
    <t>Кол-во (ед.)</t>
  </si>
  <si>
    <t>1 балл при наличии</t>
  </si>
  <si>
    <t xml:space="preserve">5 баллов 
при наличии
</t>
  </si>
  <si>
    <t>Итого количество каналов информирования о проекте:</t>
  </si>
  <si>
    <t>Всего количество имущественных форм участия в реализации проекта:</t>
  </si>
  <si>
    <t xml:space="preserve">Количество граждан, принявших участие 
в выдвижении инициативного проекта 
</t>
  </si>
  <si>
    <t xml:space="preserve">Количество благополучателей (человек), которые будут регулярно (не реже одного раза в месяц) пользоваться результатами реализации инициативного проекта </t>
  </si>
  <si>
    <t xml:space="preserve">Количество граждан, изъявивших желание принять трудовое участие в реализации инициативного проекта </t>
  </si>
  <si>
    <t>Количество имущественных форм участия в реализации инициативных проекта (предоставление строительной техники, материалов и тому подобное)</t>
  </si>
  <si>
    <t>№ 
п/п</t>
  </si>
  <si>
    <t>8. Контактная информация о представителе (представителях) инициативной группы граждан, представителях органа территориального общественного самоуправления, старосте сельского населенного пункта:</t>
  </si>
  <si>
    <t xml:space="preserve">Представитель инициативной группы, органа территориального общественного самоуправления, староста населенного пункта
(Ф.И.О. полностью)
</t>
  </si>
  <si>
    <t>9. Сведения о представителе местной администрации муниципального района, городского округа, ответственном за подготовку документации:</t>
  </si>
  <si>
    <t xml:space="preserve">Представитель администрации муниципального образования
(Ф.И.О. полностью)
</t>
  </si>
  <si>
    <t>10. Дополнительная информация и комментарии (при необходимости).</t>
  </si>
  <si>
    <t>1. Наименование инициативного проекта (далее – проект)*</t>
  </si>
  <si>
    <t>* Наименование должно содержать указание на виды товаров, работ/услуг, закупка которых будет осуществляться в целях реализации проекта, а также, по возможности, наименование муниципального учреждения (предприятия), для которого планируется закупить товары, работы/услуги.</t>
  </si>
  <si>
    <t>*Копия документа прилагается к заявке.</t>
  </si>
  <si>
    <t>Соглашение о передаче осуществления части полномочий по решению вопросов местного значения.*</t>
  </si>
  <si>
    <t xml:space="preserve">5.3. Ссылка на файловый обменник или облачное хранилище с фотографиями, отражающими текущее состояние объекта: </t>
  </si>
  <si>
    <t>Строительные и ремонтные работы*</t>
  </si>
  <si>
    <t>Приобретение материалов**</t>
  </si>
  <si>
    <t>Приобретение оборудования, входящего в состав основных средств**</t>
  </si>
  <si>
    <t>* Заполняется на основании сметной документации или сводного сметного расчета.</t>
  </si>
  <si>
    <t>** Кроме тех, которые учтены в строке «строительные и ремонтные работы».</t>
  </si>
  <si>
    <t>*Примеры благоуполучателей: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благополучатели установки детской или спортивной площадки – все жители в зоне пешеходной доступности (радиус 420 метров.); 4) благополучатели приобретения диагностического медицинского оборудования – обследуемые пациенты (средняя нагрузка на аппарат в месяц).</t>
  </si>
  <si>
    <t xml:space="preserve">Наличие документа, подтверждающего право собственности муниципального образования на объекты, строительство, реконструкцию, капитальный, текущий ремонт или благоустройство которых планируется осуществить в рамках реализации инициативных проектов </t>
  </si>
  <si>
    <t>1 балл за каждую 
1 форму нефинансового участия, 
но не более 3 баллов</t>
  </si>
  <si>
    <t>1 балл за каждые 
20 человек, 
но не более 6 баллов</t>
  </si>
  <si>
    <t xml:space="preserve">Отношение размера инициативных платежей юридических лиц, индивидуальных предпринимателей в софинансировании проекта к стоимости инициативного проекта  </t>
  </si>
  <si>
    <t>1 балл за каждый 
1 канал, 
но не более 5 баллов</t>
  </si>
  <si>
    <t xml:space="preserve">Количество каналов информирования 
об инициативном проекте </t>
  </si>
  <si>
    <t>Наличие проектно-сметной документации, локальной сметы (сметного расчета), копий смет, расчетов расходов (в зависимости от инициативного проекта)</t>
  </si>
  <si>
    <t>1 балл за каждые 
2 процента софинансирования, но не более 20 баллов</t>
  </si>
  <si>
    <t>1 балл за каждый 
1 процент софинансирования, но не более 25 баллов</t>
  </si>
  <si>
    <t>1 балл за каждые 
100 человек, 
но не более 15 баллов</t>
  </si>
  <si>
    <t>1 балл за каждые 
10 человек, 
но не более 20 баллов</t>
  </si>
  <si>
    <t xml:space="preserve">Отношение размера инициативных платежей физических лиц в софинансировании инициативного проекта к стоимости инициативного проекта </t>
  </si>
  <si>
    <t>Инициативные платежи юрлиц и индивидуальных предпринимателей</t>
  </si>
  <si>
    <t>* Примеры форм имущественного участия: 1) предоставление материалов; 2) предоставление техники и оборудования; 3) вывоз мусора и тому подобное.</t>
  </si>
  <si>
    <t>(не позднее 1 октября года реализации проекта)</t>
  </si>
  <si>
    <r>
      <t xml:space="preserve">Вид документа
</t>
    </r>
    <r>
      <rPr>
        <sz val="10"/>
        <rFont val="Times New Roman"/>
        <family val="1"/>
        <charset val="204"/>
      </rPr>
      <t>(выписка из ЕГРН, свидетельство о праве собственности или иной документ, подтверждающий основание возникновения права владения и (или) пользования и (или) распоряжения объектом недвижимого имущества)</t>
    </r>
  </si>
  <si>
    <t>Наименование юридического лица, Ф.И.О физического лица, индивидуального предпринимателя</t>
  </si>
  <si>
    <t>Матвеево-Курганский</t>
  </si>
  <si>
    <t>Анастасиевсое сельское поселение</t>
  </si>
  <si>
    <t>с. Марфинка</t>
  </si>
  <si>
    <t>в наличии</t>
  </si>
  <si>
    <t>Выписка из ЕГРН</t>
  </si>
  <si>
    <t>Х</t>
  </si>
  <si>
    <t>х</t>
  </si>
  <si>
    <t xml:space="preserve">ИП Глава КФХ Анохин Василий Владимирович </t>
  </si>
  <si>
    <t xml:space="preserve">ИП Короткая Татьяна Анатольевна </t>
  </si>
  <si>
    <t xml:space="preserve">ИП Волынкина Светлана Борисовна </t>
  </si>
  <si>
    <t xml:space="preserve">ИП Глава КФХ Федченко Геннадий Николаевич </t>
  </si>
  <si>
    <t xml:space="preserve">предоставление техники </t>
  </si>
  <si>
    <t xml:space="preserve">предоставление работников </t>
  </si>
  <si>
    <t>чел</t>
  </si>
  <si>
    <t>кг</t>
  </si>
  <si>
    <t>30</t>
  </si>
  <si>
    <t>https://ok.ru/profile/595819959604/album/933356656948</t>
  </si>
  <si>
    <t>https://anastasievkasp.ru/initsiativnoe-byudzhetirovanie</t>
  </si>
  <si>
    <t xml:space="preserve">Анастасиевского сельского поселения </t>
  </si>
  <si>
    <t xml:space="preserve">Матвеево-Курганского района </t>
  </si>
  <si>
    <t>Е.А. Андреева</t>
  </si>
  <si>
    <t>Д.В. Алборова</t>
  </si>
  <si>
    <t>Наумова Оксана Владимировна</t>
  </si>
  <si>
    <t>arhitektura_41@mail.ru</t>
  </si>
  <si>
    <t>ИП Кравцова Наталья Александровна</t>
  </si>
  <si>
    <t xml:space="preserve">                                                    </t>
  </si>
  <si>
    <t>Федченко Наталья Георгиевна</t>
  </si>
  <si>
    <t>natali.fedchenko79@gmail.com</t>
  </si>
  <si>
    <t>сходы граждан, сайт Администрации Анастасиевского сельского поселения</t>
  </si>
  <si>
    <t xml:space="preserve">Ссылки на материалы о проекте в интернет-СМИ и социальных сетях: </t>
  </si>
  <si>
    <t>сентября</t>
  </si>
  <si>
    <t>ИП Глава КФК Айрапетян Люба Яковлевна</t>
  </si>
  <si>
    <t xml:space="preserve">ИП  Логвинов Сергей Александрович </t>
  </si>
  <si>
    <t>ИП Селезнев Сергей Васильевич</t>
  </si>
  <si>
    <t>ИП Дейчман Дмитрий Иванович</t>
  </si>
  <si>
    <t>СПК (колхоз) "Рассвет"</t>
  </si>
  <si>
    <t>ИП Глава КФХ Айрапетян Люба  Яковлевна</t>
  </si>
  <si>
    <t>ИП Логвинов Сергей Александрович</t>
  </si>
  <si>
    <t>предоставление строительных материалов (песок)</t>
  </si>
  <si>
    <t xml:space="preserve">   </t>
  </si>
  <si>
    <t xml:space="preserve">Землянные работ: разработка грунта, погрузо-разгрузочнве работы, уплотнение грунта,  Покрытие:  установка  бортовых камней бетонных, укладка бетона,  нетканный геотекстиль. </t>
  </si>
  <si>
    <t>дети в возрасте до 18 лет</t>
  </si>
  <si>
    <t xml:space="preserve">жители села Марфинка </t>
  </si>
  <si>
    <t>https://vk.com/album664970367_279449173</t>
  </si>
  <si>
    <t>объект культуры</t>
  </si>
  <si>
    <t xml:space="preserve"> Ростовская обл, р-н  Матвеево-Курганский, с. Марфинка, ул. Центральная, 59.</t>
  </si>
  <si>
    <t xml:space="preserve">Скамья для отдыха, урны, тротуарная дорожка, покрытие бесшовное пористое водопроницаемое для спортивных площадок, игровой гимнастический комплекс для детей от 7-12 лет, качалка-балансир, карусель с шестью сиденьями, качели двухпролетные. </t>
  </si>
  <si>
    <t>Выборочный капитальный ремонт, благоустройство территории МУК  Анастасиевского СДК  по адресу: Ростовская область, р-н Матвеево-Курганский, с. Марфинка, ул. Центральная, 59</t>
  </si>
  <si>
    <t>Особое внимание при  благоустройстве территории  будет уделено безопасности, удобству и креативности обустройства, дизайну и цвету материалов , на этой территории будет произведена укладка резинового покрытия,  тротуарной дорожки, установлено безопасное игровое оборудование, благоустройство территории.</t>
  </si>
  <si>
    <t xml:space="preserve">Благоустроенная территория  обеспечит комфортное и безопасное нахождение детей и взрослых  и их сопровождающих, сформирует чувства коллективизма, совместной игровой деятельности, улучшит облик села, создаст условия для культурного  досуга населения, пропоганды здорового образа жизни. </t>
  </si>
  <si>
    <t xml:space="preserve">Обустройство   территории является актуальной проблемой, так как отсутствуют пешеходных дорожке, скамейки, урны, площадки для развлечения  детей. </t>
  </si>
  <si>
    <t>https://cloud.mail.ru/public/iY4Q/d7aSoHCjk</t>
  </si>
  <si>
    <t xml:space="preserve"> п.п.12 п.1  ст. 14 Федеральный закон от 06.10.2003 N 131-ФЗ  "Об общих принципах организации местного самоуправления в Российской Федерации": создание условий для организации досуга и обеспечения жителей поселения услугами организаций культуры;
</t>
  </si>
  <si>
    <t>https://cloud.mail.ru/public/HeB5/fEtmhHz81</t>
  </si>
  <si>
    <t xml:space="preserve">Администрация  Анастасиевского сельского поселения Матвеево-Курганского района </t>
  </si>
  <si>
    <t>КУВИ-001/2022-140962064</t>
  </si>
  <si>
    <t>КУВИ-001/2022-136728536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</si>
</sst>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0.0%"/>
    <numFmt numFmtId="167" formatCode="0.0"/>
    <numFmt numFmtId="168" formatCode="#,##0.000"/>
  </numFmts>
  <fonts count="24" x14ac:knownFonts="1"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u/>
      <sz val="12"/>
      <color theme="1"/>
      <name val="Times New Roman"/>
      <family val="1"/>
      <charset val="204"/>
      <scheme val="minor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</font>
    <font>
      <b/>
      <u/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75">
    <xf numFmtId="0" fontId="0" fillId="0" borderId="0" xfId="0"/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9" fillId="0" borderId="0" xfId="0" applyFont="1" applyAlignment="1"/>
    <xf numFmtId="0" fontId="11" fillId="0" borderId="0" xfId="0" applyFont="1" applyAlignment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wrapText="1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49" fontId="5" fillId="3" borderId="14" xfId="0" applyNumberFormat="1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>
      <alignment horizontal="center" vertical="top" wrapText="1"/>
    </xf>
    <xf numFmtId="0" fontId="18" fillId="3" borderId="14" xfId="0" applyFont="1" applyFill="1" applyBorder="1" applyAlignment="1">
      <alignment horizontal="center"/>
    </xf>
    <xf numFmtId="0" fontId="18" fillId="3" borderId="14" xfId="0" applyFont="1" applyFill="1" applyBorder="1" applyAlignment="1">
      <alignment vertical="center" wrapText="1"/>
    </xf>
    <xf numFmtId="1" fontId="14" fillId="2" borderId="10" xfId="2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65" fontId="1" fillId="3" borderId="14" xfId="2" applyNumberFormat="1" applyFont="1" applyFill="1" applyBorder="1" applyAlignment="1" applyProtection="1">
      <alignment vertical="top" wrapText="1"/>
      <protection locked="0"/>
    </xf>
    <xf numFmtId="166" fontId="14" fillId="2" borderId="10" xfId="3" applyNumberFormat="1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center" vertical="top" wrapText="1"/>
    </xf>
    <xf numFmtId="1" fontId="14" fillId="4" borderId="0" xfId="0" applyNumberFormat="1" applyFont="1" applyFill="1" applyBorder="1" applyAlignment="1">
      <alignment horizontal="center" vertical="top" wrapText="1"/>
    </xf>
    <xf numFmtId="167" fontId="15" fillId="4" borderId="0" xfId="0" applyNumberFormat="1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vertical="top" wrapText="1"/>
    </xf>
    <xf numFmtId="0" fontId="16" fillId="4" borderId="0" xfId="0" applyFont="1" applyFill="1" applyBorder="1" applyAlignment="1">
      <alignment horizontal="center" vertical="top" wrapText="1"/>
    </xf>
    <xf numFmtId="1" fontId="16" fillId="4" borderId="0" xfId="0" applyNumberFormat="1" applyFont="1" applyFill="1" applyBorder="1" applyAlignment="1">
      <alignment horizontal="center" vertical="top" wrapText="1"/>
    </xf>
    <xf numFmtId="167" fontId="19" fillId="4" borderId="0" xfId="0" applyNumberFormat="1" applyFont="1" applyFill="1" applyBorder="1" applyAlignment="1">
      <alignment horizontal="center" vertical="top" wrapText="1"/>
    </xf>
    <xf numFmtId="0" fontId="15" fillId="4" borderId="0" xfId="0" applyFont="1" applyFill="1" applyAlignment="1"/>
    <xf numFmtId="0" fontId="14" fillId="4" borderId="0" xfId="0" applyFont="1" applyFill="1" applyBorder="1" applyAlignment="1"/>
    <xf numFmtId="0" fontId="16" fillId="4" borderId="1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1" fontId="15" fillId="4" borderId="10" xfId="2" applyNumberFormat="1" applyFont="1" applyFill="1" applyBorder="1" applyAlignment="1">
      <alignment horizontal="center" vertical="top" wrapText="1"/>
    </xf>
    <xf numFmtId="167" fontId="15" fillId="4" borderId="10" xfId="2" applyNumberFormat="1" applyFont="1" applyFill="1" applyBorder="1" applyAlignment="1">
      <alignment horizontal="center" vertical="top" wrapText="1"/>
    </xf>
    <xf numFmtId="0" fontId="20" fillId="4" borderId="10" xfId="0" applyFont="1" applyFill="1" applyBorder="1" applyAlignment="1">
      <alignment horizontal="center" vertical="top" wrapText="1"/>
    </xf>
    <xf numFmtId="1" fontId="20" fillId="4" borderId="10" xfId="0" applyNumberFormat="1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left" vertical="top" wrapText="1"/>
    </xf>
    <xf numFmtId="1" fontId="14" fillId="4" borderId="0" xfId="2" applyNumberFormat="1" applyFont="1" applyFill="1" applyBorder="1" applyAlignment="1">
      <alignment horizontal="center" vertical="top" wrapText="1"/>
    </xf>
    <xf numFmtId="167" fontId="15" fillId="4" borderId="0" xfId="2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2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" fontId="5" fillId="4" borderId="1" xfId="2" applyNumberFormat="1" applyFont="1" applyFill="1" applyBorder="1" applyAlignment="1" applyProtection="1">
      <alignment horizontal="center" vertical="top" wrapText="1"/>
      <protection locked="0"/>
    </xf>
    <xf numFmtId="166" fontId="5" fillId="4" borderId="1" xfId="3" applyNumberFormat="1" applyFont="1" applyFill="1" applyBorder="1" applyAlignment="1" applyProtection="1">
      <alignment horizontal="center" vertical="top" wrapText="1"/>
      <protection locked="0"/>
    </xf>
    <xf numFmtId="0" fontId="18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top" wrapText="1"/>
    </xf>
    <xf numFmtId="0" fontId="18" fillId="3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166" fontId="10" fillId="3" borderId="2" xfId="1" applyNumberFormat="1" applyFill="1" applyBorder="1" applyAlignment="1" applyProtection="1">
      <alignment horizontal="center" vertical="top" wrapText="1"/>
      <protection locked="0"/>
    </xf>
    <xf numFmtId="166" fontId="10" fillId="3" borderId="4" xfId="1" applyNumberForma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>
      <alignment horizontal="left" vertical="top" wrapText="1"/>
    </xf>
    <xf numFmtId="0" fontId="18" fillId="3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top" wrapText="1"/>
    </xf>
    <xf numFmtId="14" fontId="3" fillId="3" borderId="5" xfId="0" applyNumberFormat="1" applyFont="1" applyFill="1" applyBorder="1" applyAlignment="1" applyProtection="1">
      <alignment horizontal="center" vertical="top" wrapText="1"/>
      <protection locked="0"/>
    </xf>
    <xf numFmtId="14" fontId="3" fillId="3" borderId="6" xfId="0" applyNumberFormat="1" applyFont="1" applyFill="1" applyBorder="1" applyAlignment="1" applyProtection="1">
      <alignment horizontal="center" vertical="top" wrapText="1"/>
      <protection locked="0"/>
    </xf>
    <xf numFmtId="49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" fontId="5" fillId="0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left" vertical="top" wrapText="1"/>
    </xf>
    <xf numFmtId="49" fontId="3" fillId="3" borderId="10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1" fontId="5" fillId="3" borderId="10" xfId="2" applyNumberFormat="1" applyFont="1" applyFill="1" applyBorder="1" applyAlignment="1" applyProtection="1">
      <alignment horizontal="center" vertical="top" wrapText="1"/>
      <protection locked="0"/>
    </xf>
    <xf numFmtId="166" fontId="5" fillId="3" borderId="4" xfId="3" applyNumberFormat="1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49" fontId="3" fillId="3" borderId="15" xfId="0" applyNumberFormat="1" applyFont="1" applyFill="1" applyBorder="1" applyAlignment="1" applyProtection="1">
      <alignment vertical="top" wrapText="1"/>
      <protection locked="0"/>
    </xf>
    <xf numFmtId="49" fontId="3" fillId="3" borderId="16" xfId="0" applyNumberFormat="1" applyFont="1" applyFill="1" applyBorder="1" applyAlignment="1" applyProtection="1">
      <alignment vertical="top" wrapText="1"/>
      <protection locked="0"/>
    </xf>
    <xf numFmtId="49" fontId="3" fillId="3" borderId="17" xfId="0" applyNumberFormat="1" applyFont="1" applyFill="1" applyBorder="1" applyAlignment="1" applyProtection="1">
      <alignment vertical="top" wrapText="1"/>
      <protection locked="0"/>
    </xf>
    <xf numFmtId="49" fontId="3" fillId="3" borderId="20" xfId="0" applyNumberFormat="1" applyFont="1" applyFill="1" applyBorder="1" applyAlignment="1" applyProtection="1">
      <alignment vertical="top" wrapText="1"/>
      <protection locked="0"/>
    </xf>
    <xf numFmtId="49" fontId="3" fillId="3" borderId="21" xfId="0" applyNumberFormat="1" applyFont="1" applyFill="1" applyBorder="1" applyAlignment="1" applyProtection="1">
      <alignment vertical="top" wrapText="1"/>
      <protection locked="0"/>
    </xf>
    <xf numFmtId="49" fontId="3" fillId="3" borderId="22" xfId="0" applyNumberFormat="1" applyFont="1" applyFill="1" applyBorder="1" applyAlignment="1" applyProtection="1">
      <alignment vertical="top" wrapText="1"/>
      <protection locked="0"/>
    </xf>
    <xf numFmtId="0" fontId="1" fillId="0" borderId="26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168" fontId="3" fillId="3" borderId="10" xfId="0" applyNumberFormat="1" applyFont="1" applyFill="1" applyBorder="1" applyAlignment="1" applyProtection="1">
      <alignment horizontal="center" vertical="top" wrapText="1"/>
      <protection locked="0"/>
    </xf>
    <xf numFmtId="166" fontId="3" fillId="0" borderId="10" xfId="3" applyNumberFormat="1" applyFont="1" applyFill="1" applyBorder="1" applyAlignment="1" applyProtection="1">
      <alignment horizontal="center" vertical="top" wrapText="1"/>
      <protection locked="0"/>
    </xf>
    <xf numFmtId="168" fontId="3" fillId="2" borderId="10" xfId="0" applyNumberFormat="1" applyFont="1" applyFill="1" applyBorder="1" applyAlignment="1" applyProtection="1">
      <alignment horizontal="center" vertical="top" wrapText="1"/>
    </xf>
    <xf numFmtId="166" fontId="3" fillId="2" borderId="10" xfId="3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168" fontId="1" fillId="2" borderId="10" xfId="0" applyNumberFormat="1" applyFont="1" applyFill="1" applyBorder="1" applyAlignment="1">
      <alignment horizontal="center" vertical="top" wrapText="1"/>
    </xf>
    <xf numFmtId="9" fontId="1" fillId="2" borderId="2" xfId="3" applyNumberFormat="1" applyFont="1" applyFill="1" applyBorder="1" applyAlignment="1">
      <alignment horizontal="center" vertical="top" wrapText="1"/>
    </xf>
    <xf numFmtId="9" fontId="1" fillId="2" borderId="4" xfId="3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19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5" fillId="3" borderId="15" xfId="0" applyFont="1" applyFill="1" applyBorder="1" applyAlignment="1" applyProtection="1">
      <alignment horizontal="left" vertical="top" wrapText="1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5" fillId="3" borderId="18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0" xfId="0" applyFont="1" applyFill="1" applyBorder="1" applyAlignment="1" applyProtection="1">
      <alignment horizontal="left" vertical="top" wrapText="1"/>
      <protection locked="0"/>
    </xf>
    <xf numFmtId="0" fontId="5" fillId="3" borderId="21" xfId="0" applyFont="1" applyFill="1" applyBorder="1" applyAlignment="1" applyProtection="1">
      <alignment horizontal="left" vertical="top" wrapText="1"/>
      <protection locked="0"/>
    </xf>
    <xf numFmtId="0" fontId="5" fillId="3" borderId="22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>
      <alignment horizontal="left" vertical="top" wrapText="1"/>
    </xf>
    <xf numFmtId="49" fontId="5" fillId="3" borderId="23" xfId="0" applyNumberFormat="1" applyFont="1" applyFill="1" applyBorder="1" applyAlignment="1" applyProtection="1">
      <alignment horizontal="center" vertical="top" wrapText="1"/>
      <protection locked="0"/>
    </xf>
    <xf numFmtId="49" fontId="5" fillId="3" borderId="2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11" fillId="3" borderId="23" xfId="0" applyFont="1" applyFill="1" applyBorder="1" applyAlignment="1">
      <alignment horizontal="left"/>
    </xf>
    <xf numFmtId="0" fontId="11" fillId="3" borderId="24" xfId="0" applyFont="1" applyFill="1" applyBorder="1" applyAlignment="1">
      <alignment horizontal="left"/>
    </xf>
    <xf numFmtId="0" fontId="11" fillId="3" borderId="25" xfId="0" applyFont="1" applyFill="1" applyBorder="1" applyAlignment="1">
      <alignment horizontal="left"/>
    </xf>
    <xf numFmtId="0" fontId="10" fillId="3" borderId="23" xfId="1" applyFill="1" applyBorder="1" applyAlignment="1" applyProtection="1">
      <alignment horizont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168" fontId="5" fillId="0" borderId="10" xfId="0" applyNumberFormat="1" applyFont="1" applyFill="1" applyBorder="1" applyAlignment="1" applyProtection="1">
      <alignment horizontal="center" vertical="top" wrapText="1"/>
      <protection locked="0"/>
    </xf>
    <xf numFmtId="166" fontId="5" fillId="0" borderId="2" xfId="3" applyNumberFormat="1" applyFont="1" applyFill="1" applyBorder="1" applyAlignment="1" applyProtection="1">
      <alignment horizontal="left" vertical="top" wrapText="1"/>
      <protection locked="0"/>
    </xf>
    <xf numFmtId="166" fontId="5" fillId="0" borderId="4" xfId="3" applyNumberFormat="1" applyFont="1" applyFill="1" applyBorder="1" applyAlignment="1" applyProtection="1">
      <alignment horizontal="left" vertical="top" wrapText="1"/>
      <protection locked="0"/>
    </xf>
    <xf numFmtId="168" fontId="5" fillId="0" borderId="10" xfId="0" applyNumberFormat="1" applyFont="1" applyFill="1" applyBorder="1" applyAlignment="1" applyProtection="1">
      <alignment horizontal="center" vertical="top" wrapText="1"/>
    </xf>
    <xf numFmtId="166" fontId="5" fillId="0" borderId="10" xfId="3" applyNumberFormat="1" applyFont="1" applyFill="1" applyBorder="1" applyAlignment="1" applyProtection="1">
      <alignment horizontal="left" vertical="top" wrapText="1"/>
      <protection locked="0"/>
    </xf>
    <xf numFmtId="168" fontId="1" fillId="0" borderId="10" xfId="0" applyNumberFormat="1" applyFont="1" applyFill="1" applyBorder="1" applyAlignment="1">
      <alignment horizontal="center" vertical="top" wrapText="1"/>
    </xf>
    <xf numFmtId="9" fontId="1" fillId="0" borderId="2" xfId="3" applyNumberFormat="1" applyFont="1" applyFill="1" applyBorder="1" applyAlignment="1">
      <alignment horizontal="center" vertical="top" wrapText="1"/>
    </xf>
    <xf numFmtId="9" fontId="1" fillId="0" borderId="4" xfId="3" applyNumberFormat="1" applyFont="1" applyFill="1" applyBorder="1" applyAlignment="1">
      <alignment horizontal="center" vertical="top" wrapText="1"/>
    </xf>
    <xf numFmtId="166" fontId="5" fillId="0" borderId="10" xfId="3" applyNumberFormat="1" applyFont="1" applyFill="1" applyBorder="1" applyAlignment="1" applyProtection="1">
      <alignment horizontal="center" vertical="top" wrapText="1"/>
      <protection locked="0"/>
    </xf>
    <xf numFmtId="0" fontId="10" fillId="3" borderId="23" xfId="1" applyFill="1" applyBorder="1" applyAlignment="1" applyProtection="1">
      <alignment horizontal="left" vertical="top" wrapText="1"/>
      <protection locked="0"/>
    </xf>
    <xf numFmtId="0" fontId="5" fillId="3" borderId="24" xfId="1" applyFont="1" applyFill="1" applyBorder="1" applyAlignment="1" applyProtection="1">
      <alignment horizontal="left" vertical="top" wrapText="1"/>
      <protection locked="0"/>
    </xf>
    <xf numFmtId="0" fontId="5" fillId="3" borderId="25" xfId="1" applyFont="1" applyFill="1" applyBorder="1" applyAlignment="1" applyProtection="1">
      <alignment horizontal="left" vertical="top" wrapText="1"/>
      <protection locked="0"/>
    </xf>
    <xf numFmtId="0" fontId="5" fillId="3" borderId="15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4" borderId="0" xfId="0" applyFont="1" applyFill="1" applyBorder="1" applyAlignment="1" applyProtection="1">
      <alignment horizontal="center" vertical="top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165" fontId="3" fillId="3" borderId="23" xfId="2" applyNumberFormat="1" applyFont="1" applyFill="1" applyBorder="1" applyAlignment="1" applyProtection="1">
      <alignment horizontal="center" vertical="top" wrapText="1"/>
      <protection locked="0"/>
    </xf>
    <xf numFmtId="165" fontId="3" fillId="3" borderId="25" xfId="2" applyNumberFormat="1" applyFont="1" applyFill="1" applyBorder="1" applyAlignment="1" applyProtection="1">
      <alignment horizontal="center" vertical="top" wrapText="1"/>
      <protection locked="0"/>
    </xf>
    <xf numFmtId="0" fontId="1" fillId="0" borderId="21" xfId="0" applyFont="1" applyFill="1" applyBorder="1" applyAlignment="1">
      <alignment horizontal="left" vertical="center" shrinkToFit="1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3" fillId="3" borderId="18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5" fillId="3" borderId="23" xfId="0" applyFont="1" applyFill="1" applyBorder="1" applyAlignment="1" applyProtection="1">
      <alignment horizontal="left" vertical="top" wrapText="1"/>
      <protection locked="0"/>
    </xf>
    <xf numFmtId="0" fontId="5" fillId="3" borderId="24" xfId="0" applyFont="1" applyFill="1" applyBorder="1" applyAlignment="1" applyProtection="1">
      <alignment horizontal="left" vertical="top" wrapText="1"/>
      <protection locked="0"/>
    </xf>
    <xf numFmtId="0" fontId="5" fillId="3" borderId="25" xfId="0" applyFont="1" applyFill="1" applyBorder="1" applyAlignment="1" applyProtection="1">
      <alignment horizontal="left" vertical="top" wrapText="1"/>
      <protection locked="0"/>
    </xf>
    <xf numFmtId="0" fontId="3" fillId="0" borderId="27" xfId="0" applyFont="1" applyFill="1" applyBorder="1" applyAlignment="1">
      <alignment horizontal="left" vertical="top" wrapText="1"/>
    </xf>
    <xf numFmtId="4" fontId="5" fillId="3" borderId="2" xfId="0" applyNumberFormat="1" applyFont="1" applyFill="1" applyBorder="1" applyAlignment="1" applyProtection="1">
      <alignment horizontal="center" vertical="top" wrapText="1"/>
      <protection locked="0"/>
    </xf>
    <xf numFmtId="4" fontId="5" fillId="3" borderId="4" xfId="0" applyNumberFormat="1" applyFont="1" applyFill="1" applyBorder="1" applyAlignment="1" applyProtection="1">
      <alignment horizontal="center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49" fontId="5" fillId="3" borderId="3" xfId="0" applyNumberFormat="1" applyFont="1" applyFill="1" applyBorder="1" applyAlignment="1" applyProtection="1">
      <alignment horizontal="left" vertical="top" wrapText="1"/>
      <protection locked="0"/>
    </xf>
    <xf numFmtId="49" fontId="5" fillId="3" borderId="4" xfId="0" applyNumberFormat="1" applyFont="1" applyFill="1" applyBorder="1" applyAlignment="1" applyProtection="1">
      <alignment horizontal="left" vertical="top" wrapText="1"/>
      <protection locked="0"/>
    </xf>
    <xf numFmtId="0" fontId="10" fillId="0" borderId="24" xfId="1" applyFill="1" applyBorder="1" applyAlignment="1" applyProtection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10" fillId="3" borderId="23" xfId="1" applyFill="1" applyBorder="1" applyAlignment="1" applyProtection="1">
      <alignment horizontal="center" vertical="top" wrapText="1"/>
      <protection locked="0"/>
    </xf>
    <xf numFmtId="0" fontId="5" fillId="3" borderId="24" xfId="1" applyFont="1" applyFill="1" applyBorder="1" applyAlignment="1" applyProtection="1">
      <alignment horizontal="center" vertical="top" wrapText="1"/>
      <protection locked="0"/>
    </xf>
    <xf numFmtId="0" fontId="5" fillId="3" borderId="25" xfId="1" applyFont="1" applyFill="1" applyBorder="1" applyAlignment="1" applyProtection="1">
      <alignment horizontal="center" vertical="top" wrapText="1"/>
      <protection locked="0"/>
    </xf>
    <xf numFmtId="0" fontId="23" fillId="0" borderId="24" xfId="1" applyFont="1" applyFill="1" applyBorder="1" applyAlignment="1" applyProtection="1">
      <alignment vertical="top" wrapText="1"/>
    </xf>
    <xf numFmtId="0" fontId="23" fillId="0" borderId="24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 wrapText="1"/>
    </xf>
    <xf numFmtId="1" fontId="1" fillId="2" borderId="10" xfId="2" applyNumberFormat="1" applyFont="1" applyFill="1" applyBorder="1" applyAlignment="1">
      <alignment horizontal="center" vertical="top" wrapText="1"/>
    </xf>
    <xf numFmtId="1" fontId="3" fillId="3" borderId="10" xfId="2" applyNumberFormat="1" applyFont="1" applyFill="1" applyBorder="1" applyAlignment="1" applyProtection="1">
      <alignment horizontal="center" vertical="top" wrapText="1"/>
      <protection locked="0"/>
    </xf>
    <xf numFmtId="165" fontId="1" fillId="3" borderId="23" xfId="2" applyNumberFormat="1" applyFont="1" applyFill="1" applyBorder="1" applyAlignment="1" applyProtection="1">
      <alignment horizontal="center" vertical="top" wrapText="1"/>
      <protection locked="0"/>
    </xf>
    <xf numFmtId="165" fontId="1" fillId="3" borderId="25" xfId="2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>
      <alignment horizontal="center" vertical="top" wrapText="1" shrinkToFit="1"/>
    </xf>
    <xf numFmtId="0" fontId="3" fillId="0" borderId="3" xfId="0" applyFont="1" applyFill="1" applyBorder="1" applyAlignment="1">
      <alignment horizontal="center" vertical="top" shrinkToFit="1"/>
    </xf>
    <xf numFmtId="0" fontId="3" fillId="0" borderId="4" xfId="0" applyFont="1" applyFill="1" applyBorder="1" applyAlignment="1">
      <alignment horizontal="center" vertical="top" shrinkToFit="1"/>
    </xf>
    <xf numFmtId="49" fontId="5" fillId="3" borderId="10" xfId="0" applyNumberFormat="1" applyFont="1" applyFill="1" applyBorder="1" applyAlignment="1" applyProtection="1">
      <alignment horizontal="left" vertical="top" wrapText="1"/>
      <protection locked="0"/>
    </xf>
    <xf numFmtId="4" fontId="1" fillId="2" borderId="2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4" fontId="5" fillId="3" borderId="10" xfId="0" applyNumberFormat="1" applyFont="1" applyFill="1" applyBorder="1" applyAlignment="1" applyProtection="1">
      <alignment horizontal="center" vertical="top" wrapText="1"/>
      <protection locked="0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top" wrapText="1"/>
    </xf>
    <xf numFmtId="0" fontId="9" fillId="0" borderId="8" xfId="0" applyFont="1" applyBorder="1" applyAlignment="1">
      <alignment horizontal="left" wrapText="1" shrinkToFi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4" fillId="4" borderId="7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left" vertical="top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делаем Вместе">
      <a:dk1>
        <a:sysClr val="windowText" lastClr="000000"/>
      </a:dk1>
      <a:lt1>
        <a:sysClr val="window" lastClr="FFFFFF"/>
      </a:lt1>
      <a:dk2>
        <a:srgbClr val="000000"/>
      </a:dk2>
      <a:lt2>
        <a:srgbClr val="D8D8D8"/>
      </a:lt2>
      <a:accent1>
        <a:srgbClr val="00B1EB"/>
      </a:accent1>
      <a:accent2>
        <a:srgbClr val="EA5558"/>
      </a:accent2>
      <a:accent3>
        <a:srgbClr val="FFEF47"/>
      </a:accent3>
      <a:accent4>
        <a:srgbClr val="00B1EB"/>
      </a:accent4>
      <a:accent5>
        <a:srgbClr val="EA5558"/>
      </a:accent5>
      <a:accent6>
        <a:srgbClr val="FFEF47"/>
      </a:accent6>
      <a:hlink>
        <a:srgbClr val="00B1EB"/>
      </a:hlink>
      <a:folHlink>
        <a:srgbClr val="EA5558"/>
      </a:folHlink>
    </a:clrScheme>
    <a:fontScheme name="Классика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nastasievkasp.ru/initsiativnoe-byudzhetirovanie" TargetMode="External"/><Relationship Id="rId3" Type="http://schemas.openxmlformats.org/officeDocument/2006/relationships/hyperlink" Target="https://cloud.mail.ru/public/MtsM/fQYvy5Hk2" TargetMode="External"/><Relationship Id="rId7" Type="http://schemas.openxmlformats.org/officeDocument/2006/relationships/hyperlink" Target="https://ok.ru/profile/595819959604/album/933356656948" TargetMode="External"/><Relationship Id="rId2" Type="http://schemas.openxmlformats.org/officeDocument/2006/relationships/hyperlink" Target="mailto:natali.fedchenko79@gmail.com" TargetMode="External"/><Relationship Id="rId1" Type="http://schemas.openxmlformats.org/officeDocument/2006/relationships/hyperlink" Target="mailto:arhitektura_41@mail.ru" TargetMode="External"/><Relationship Id="rId6" Type="http://schemas.openxmlformats.org/officeDocument/2006/relationships/hyperlink" Target="https://cloud.mail.ru/public/HeB5/fEtmhHz81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cloud.mail.ru/public/iY4Q/d7aSoHCjk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vk.com/album664970367_279449173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AJ335"/>
  <sheetViews>
    <sheetView tabSelected="1" view="pageBreakPreview" topLeftCell="A146" zoomScaleNormal="90" zoomScaleSheetLayoutView="100" workbookViewId="0">
      <selection activeCell="B158" sqref="B158:H158"/>
    </sheetView>
  </sheetViews>
  <sheetFormatPr defaultColWidth="8" defaultRowHeight="18.75" x14ac:dyDescent="0.3"/>
  <cols>
    <col min="1" max="1" width="8.25" style="3" customWidth="1"/>
    <col min="2" max="4" width="7.875" style="3" customWidth="1"/>
    <col min="5" max="5" width="9.125" style="3" customWidth="1"/>
    <col min="6" max="8" width="7.875" style="3" customWidth="1"/>
    <col min="9" max="9" width="9.25" style="3" customWidth="1"/>
    <col min="10" max="10" width="18.375" style="3" customWidth="1"/>
    <col min="11" max="14" width="7.625" style="29" customWidth="1"/>
    <col min="15" max="16" width="8" style="29"/>
    <col min="17" max="17" width="41.125" style="29" bestFit="1" customWidth="1"/>
    <col min="18" max="36" width="8" style="29"/>
    <col min="37" max="16384" width="8" style="3"/>
  </cols>
  <sheetData>
    <row r="1" spans="1:36" s="29" customFormat="1" ht="93.6" customHeight="1" x14ac:dyDescent="0.3">
      <c r="A1" s="28"/>
      <c r="B1" s="28"/>
      <c r="C1" s="28"/>
      <c r="D1" s="28"/>
      <c r="F1" s="198" t="s">
        <v>79</v>
      </c>
      <c r="G1" s="198"/>
      <c r="H1" s="198"/>
      <c r="I1" s="198"/>
      <c r="J1" s="198"/>
      <c r="Q1" s="30"/>
    </row>
    <row r="2" spans="1:36" s="29" customForma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36" x14ac:dyDescent="0.3">
      <c r="A3" s="202" t="s">
        <v>81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36" x14ac:dyDescent="0.3">
      <c r="A4" s="202" t="s">
        <v>80</v>
      </c>
      <c r="B4" s="202"/>
      <c r="C4" s="202"/>
      <c r="D4" s="202"/>
      <c r="E4" s="202"/>
      <c r="F4" s="202"/>
      <c r="G4" s="202"/>
      <c r="H4" s="202"/>
      <c r="I4" s="202"/>
      <c r="J4" s="202"/>
    </row>
    <row r="5" spans="1:36" x14ac:dyDescent="0.3">
      <c r="A5" s="202"/>
      <c r="B5" s="202"/>
      <c r="C5" s="202"/>
      <c r="D5" s="202"/>
      <c r="E5" s="202"/>
      <c r="F5" s="202"/>
      <c r="G5" s="202"/>
      <c r="H5" s="202"/>
      <c r="I5" s="202"/>
      <c r="J5" s="202"/>
    </row>
    <row r="6" spans="1:36" ht="28.5" customHeight="1" x14ac:dyDescent="0.3">
      <c r="A6" s="199" t="s">
        <v>202</v>
      </c>
      <c r="B6" s="200"/>
      <c r="C6" s="200"/>
      <c r="D6" s="200"/>
      <c r="E6" s="200"/>
      <c r="F6" s="200"/>
      <c r="G6" s="200"/>
      <c r="H6" s="200"/>
      <c r="I6" s="200"/>
      <c r="J6" s="201"/>
    </row>
    <row r="7" spans="1:36" x14ac:dyDescent="0.3">
      <c r="A7" s="207" t="s">
        <v>120</v>
      </c>
      <c r="B7" s="207"/>
      <c r="C7" s="207"/>
      <c r="D7" s="207"/>
      <c r="E7" s="207"/>
      <c r="F7" s="207"/>
      <c r="G7" s="207"/>
      <c r="H7" s="207"/>
      <c r="I7" s="207"/>
      <c r="J7" s="207"/>
    </row>
    <row r="8" spans="1:36" ht="19.5" x14ac:dyDescent="0.35">
      <c r="A8" s="208" t="s">
        <v>195</v>
      </c>
      <c r="B8" s="209"/>
      <c r="C8" s="209"/>
      <c r="D8" s="209"/>
      <c r="E8" s="209"/>
      <c r="F8" s="209"/>
      <c r="G8" s="209"/>
      <c r="H8" s="209"/>
      <c r="I8" s="209"/>
      <c r="J8" s="210"/>
      <c r="K8" s="31"/>
    </row>
    <row r="9" spans="1:36" ht="19.5" x14ac:dyDescent="0.35">
      <c r="A9" s="211"/>
      <c r="B9" s="212"/>
      <c r="C9" s="212"/>
      <c r="D9" s="212"/>
      <c r="E9" s="212"/>
      <c r="F9" s="212"/>
      <c r="G9" s="212"/>
      <c r="H9" s="212"/>
      <c r="I9" s="212"/>
      <c r="J9" s="213"/>
      <c r="K9" s="31"/>
    </row>
    <row r="10" spans="1:36" ht="19.5" x14ac:dyDescent="0.35">
      <c r="A10" s="214"/>
      <c r="B10" s="212"/>
      <c r="C10" s="212"/>
      <c r="D10" s="212"/>
      <c r="E10" s="212"/>
      <c r="F10" s="212"/>
      <c r="G10" s="212"/>
      <c r="H10" s="212"/>
      <c r="I10" s="212"/>
      <c r="J10" s="213"/>
      <c r="K10" s="31"/>
    </row>
    <row r="11" spans="1:36" ht="1.5" customHeight="1" x14ac:dyDescent="0.35">
      <c r="A11" s="215"/>
      <c r="B11" s="216"/>
      <c r="C11" s="216"/>
      <c r="D11" s="216"/>
      <c r="E11" s="216"/>
      <c r="F11" s="216"/>
      <c r="G11" s="216"/>
      <c r="H11" s="216"/>
      <c r="I11" s="216"/>
      <c r="J11" s="217"/>
      <c r="K11" s="31"/>
    </row>
    <row r="12" spans="1:36" s="5" customFormat="1" ht="41.25" customHeight="1" x14ac:dyDescent="0.3">
      <c r="A12" s="113" t="s">
        <v>121</v>
      </c>
      <c r="B12" s="113"/>
      <c r="C12" s="113"/>
      <c r="D12" s="113"/>
      <c r="E12" s="113"/>
      <c r="F12" s="113"/>
      <c r="G12" s="113"/>
      <c r="H12" s="113"/>
      <c r="I12" s="113"/>
      <c r="J12" s="113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</row>
    <row r="13" spans="1:36" x14ac:dyDescent="0.3">
      <c r="A13" s="203" t="s">
        <v>7</v>
      </c>
      <c r="B13" s="203"/>
      <c r="C13" s="203"/>
      <c r="D13" s="203"/>
      <c r="E13" s="203"/>
      <c r="F13" s="203"/>
      <c r="G13" s="203"/>
      <c r="H13" s="203"/>
      <c r="I13" s="203"/>
      <c r="J13" s="203"/>
    </row>
    <row r="14" spans="1:36" x14ac:dyDescent="0.3">
      <c r="A14" s="204" t="s">
        <v>8</v>
      </c>
      <c r="B14" s="204"/>
      <c r="C14" s="204"/>
      <c r="D14" s="204"/>
      <c r="E14" s="204"/>
      <c r="F14" s="204"/>
      <c r="G14" s="204"/>
      <c r="H14" s="204"/>
      <c r="I14" s="204"/>
      <c r="J14" s="204"/>
    </row>
    <row r="15" spans="1:36" ht="19.5" x14ac:dyDescent="0.35">
      <c r="A15" s="218" t="s">
        <v>148</v>
      </c>
      <c r="B15" s="219"/>
      <c r="C15" s="219"/>
      <c r="D15" s="219"/>
      <c r="E15" s="219"/>
      <c r="F15" s="219"/>
      <c r="G15" s="219"/>
      <c r="H15" s="219"/>
      <c r="I15" s="219"/>
      <c r="J15" s="220"/>
      <c r="K15" s="31"/>
    </row>
    <row r="16" spans="1:36" x14ac:dyDescent="0.3">
      <c r="A16" s="204" t="s">
        <v>9</v>
      </c>
      <c r="B16" s="204"/>
      <c r="C16" s="204"/>
      <c r="D16" s="204"/>
      <c r="E16" s="204"/>
      <c r="F16" s="204"/>
      <c r="G16" s="204"/>
      <c r="H16" s="204"/>
      <c r="I16" s="204"/>
      <c r="J16" s="204"/>
      <c r="K16" s="32"/>
    </row>
    <row r="17" spans="1:36" ht="19.5" x14ac:dyDescent="0.35">
      <c r="A17" s="218" t="s">
        <v>149</v>
      </c>
      <c r="B17" s="219"/>
      <c r="C17" s="219"/>
      <c r="D17" s="219"/>
      <c r="E17" s="219"/>
      <c r="F17" s="219"/>
      <c r="G17" s="219"/>
      <c r="H17" s="219"/>
      <c r="I17" s="219"/>
      <c r="J17" s="220"/>
      <c r="K17" s="31"/>
    </row>
    <row r="18" spans="1:36" x14ac:dyDescent="0.3">
      <c r="A18" s="94" t="s">
        <v>10</v>
      </c>
      <c r="B18" s="94"/>
      <c r="C18" s="94"/>
      <c r="D18" s="94"/>
      <c r="E18" s="94"/>
      <c r="F18" s="94"/>
      <c r="G18" s="94"/>
      <c r="H18" s="94"/>
      <c r="I18" s="94"/>
      <c r="J18" s="94"/>
    </row>
    <row r="19" spans="1:36" ht="19.5" x14ac:dyDescent="0.35">
      <c r="A19" s="218" t="s">
        <v>150</v>
      </c>
      <c r="B19" s="219"/>
      <c r="C19" s="219"/>
      <c r="D19" s="219"/>
      <c r="E19" s="219"/>
      <c r="F19" s="219"/>
      <c r="G19" s="219"/>
      <c r="H19" s="219"/>
      <c r="I19" s="219"/>
      <c r="J19" s="220"/>
      <c r="K19" s="31"/>
    </row>
    <row r="20" spans="1:36" x14ac:dyDescent="0.3">
      <c r="A20" s="94" t="s">
        <v>68</v>
      </c>
      <c r="B20" s="94"/>
      <c r="C20" s="94"/>
      <c r="D20" s="94"/>
      <c r="E20" s="94"/>
      <c r="F20" s="94"/>
      <c r="G20" s="94"/>
      <c r="H20" s="94"/>
      <c r="I20" s="94"/>
      <c r="J20" s="94"/>
    </row>
    <row r="21" spans="1:36" ht="19.5" x14ac:dyDescent="0.35">
      <c r="A21" s="205">
        <v>1512</v>
      </c>
      <c r="B21" s="206"/>
      <c r="C21" s="2" t="s">
        <v>67</v>
      </c>
      <c r="D21" s="2"/>
      <c r="E21" s="2"/>
      <c r="F21" s="2"/>
      <c r="G21" s="2"/>
      <c r="H21" s="2"/>
      <c r="I21" s="2"/>
      <c r="J21" s="2"/>
      <c r="K21" s="31"/>
    </row>
    <row r="22" spans="1:36" ht="19.5" x14ac:dyDescent="0.35">
      <c r="A22" s="109" t="s">
        <v>12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31"/>
    </row>
    <row r="23" spans="1:36" ht="19.5" x14ac:dyDescent="0.35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31"/>
    </row>
    <row r="24" spans="1:36" ht="24.75" customHeight="1" x14ac:dyDescent="0.35">
      <c r="A24" s="94" t="s">
        <v>11</v>
      </c>
      <c r="B24" s="94"/>
      <c r="C24" s="94"/>
      <c r="D24" s="94"/>
      <c r="E24" s="94"/>
      <c r="F24" s="94"/>
      <c r="G24" s="94"/>
      <c r="H24" s="94"/>
      <c r="I24" s="94"/>
      <c r="J24" s="94"/>
      <c r="K24" s="31"/>
    </row>
    <row r="25" spans="1:36" x14ac:dyDescent="0.3">
      <c r="A25" s="218" t="s">
        <v>192</v>
      </c>
      <c r="B25" s="219"/>
      <c r="C25" s="219"/>
      <c r="D25" s="219"/>
      <c r="E25" s="219"/>
      <c r="F25" s="219"/>
      <c r="G25" s="219"/>
      <c r="H25" s="219"/>
      <c r="I25" s="219"/>
      <c r="J25" s="220"/>
      <c r="K25" s="33"/>
    </row>
    <row r="26" spans="1:36" ht="27.75" customHeight="1" x14ac:dyDescent="0.35">
      <c r="A26" s="94" t="s">
        <v>13</v>
      </c>
      <c r="B26" s="94"/>
      <c r="C26" s="94"/>
      <c r="D26" s="94"/>
      <c r="E26" s="94"/>
      <c r="F26" s="94"/>
      <c r="G26" s="94"/>
      <c r="H26" s="94"/>
      <c r="I26" s="94"/>
      <c r="J26" s="94"/>
      <c r="K26" s="31"/>
    </row>
    <row r="27" spans="1:36" ht="35.25" customHeight="1" x14ac:dyDescent="0.35">
      <c r="A27" s="186" t="s">
        <v>193</v>
      </c>
      <c r="B27" s="187"/>
      <c r="C27" s="187"/>
      <c r="D27" s="187"/>
      <c r="E27" s="187"/>
      <c r="F27" s="187"/>
      <c r="G27" s="187"/>
      <c r="H27" s="187"/>
      <c r="I27" s="187"/>
      <c r="J27" s="188"/>
      <c r="K27" s="31"/>
    </row>
    <row r="28" spans="1:36" hidden="1" x14ac:dyDescent="0.3">
      <c r="A28" s="189"/>
      <c r="B28" s="190"/>
      <c r="C28" s="190"/>
      <c r="D28" s="190"/>
      <c r="E28" s="190"/>
      <c r="F28" s="190"/>
      <c r="G28" s="190"/>
      <c r="H28" s="190"/>
      <c r="I28" s="190"/>
      <c r="J28" s="191"/>
    </row>
    <row r="29" spans="1:36" x14ac:dyDescent="0.3">
      <c r="A29" s="150" t="s">
        <v>32</v>
      </c>
      <c r="B29" s="150"/>
      <c r="C29" s="150"/>
      <c r="D29" s="150"/>
      <c r="E29" s="150"/>
      <c r="F29" s="150"/>
      <c r="G29" s="150"/>
      <c r="H29" s="150"/>
      <c r="I29" s="150"/>
      <c r="J29" s="150"/>
    </row>
    <row r="30" spans="1:36" x14ac:dyDescent="0.3">
      <c r="A30" s="94"/>
      <c r="B30" s="94"/>
      <c r="C30" s="94"/>
      <c r="D30" s="94"/>
      <c r="E30" s="94"/>
      <c r="F30" s="94"/>
      <c r="G30" s="94"/>
      <c r="H30" s="94"/>
      <c r="I30" s="94"/>
      <c r="J30" s="94"/>
    </row>
    <row r="31" spans="1:36" x14ac:dyDescent="0.3">
      <c r="A31" s="161" t="s">
        <v>151</v>
      </c>
      <c r="B31" s="162"/>
      <c r="C31" s="163" t="s">
        <v>122</v>
      </c>
      <c r="D31" s="164"/>
      <c r="E31" s="164"/>
      <c r="F31" s="164"/>
      <c r="G31" s="164"/>
      <c r="H31" s="164"/>
      <c r="I31" s="164"/>
      <c r="J31" s="164"/>
    </row>
    <row r="32" spans="1:36" s="5" customFormat="1" x14ac:dyDescent="0.3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</row>
    <row r="33" spans="1:36" s="5" customFormat="1" ht="104.25" customHeight="1" x14ac:dyDescent="0.3">
      <c r="A33" s="68" t="s">
        <v>114</v>
      </c>
      <c r="B33" s="240" t="s">
        <v>146</v>
      </c>
      <c r="C33" s="241"/>
      <c r="D33" s="241"/>
      <c r="E33" s="242"/>
      <c r="F33" s="111" t="s">
        <v>14</v>
      </c>
      <c r="G33" s="111"/>
      <c r="H33" s="111" t="s">
        <v>15</v>
      </c>
      <c r="I33" s="111"/>
      <c r="J33" s="111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</row>
    <row r="34" spans="1:36" s="10" customFormat="1" ht="26.25" customHeight="1" x14ac:dyDescent="0.25">
      <c r="A34" s="71">
        <v>1</v>
      </c>
      <c r="B34" s="97">
        <v>2</v>
      </c>
      <c r="C34" s="97"/>
      <c r="D34" s="97"/>
      <c r="E34" s="97"/>
      <c r="F34" s="97">
        <v>3</v>
      </c>
      <c r="G34" s="97"/>
      <c r="H34" s="97">
        <v>4</v>
      </c>
      <c r="I34" s="97"/>
      <c r="J34" s="97"/>
      <c r="K34" s="74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1:36" s="10" customFormat="1" ht="26.25" customHeight="1" x14ac:dyDescent="0.25">
      <c r="A35" s="88">
        <v>1</v>
      </c>
      <c r="B35" s="89" t="s">
        <v>152</v>
      </c>
      <c r="C35" s="90"/>
      <c r="D35" s="90"/>
      <c r="E35" s="91"/>
      <c r="F35" s="250">
        <v>44789</v>
      </c>
      <c r="G35" s="251"/>
      <c r="H35" s="252" t="s">
        <v>203</v>
      </c>
      <c r="I35" s="253"/>
      <c r="J35" s="253"/>
      <c r="K35" s="74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1:36" ht="33.75" customHeight="1" x14ac:dyDescent="0.35">
      <c r="A36" s="69">
        <v>2</v>
      </c>
      <c r="B36" s="89" t="s">
        <v>152</v>
      </c>
      <c r="C36" s="90"/>
      <c r="D36" s="90"/>
      <c r="E36" s="91"/>
      <c r="F36" s="98">
        <v>44783</v>
      </c>
      <c r="G36" s="99"/>
      <c r="H36" s="100" t="s">
        <v>204</v>
      </c>
      <c r="I36" s="101"/>
      <c r="J36" s="102"/>
      <c r="K36" s="31"/>
    </row>
    <row r="37" spans="1:36" ht="36.75" customHeight="1" x14ac:dyDescent="0.3">
      <c r="A37" s="96"/>
      <c r="B37" s="96"/>
      <c r="C37" s="96"/>
      <c r="D37" s="96"/>
      <c r="E37" s="96"/>
      <c r="F37" s="96"/>
      <c r="G37" s="96"/>
      <c r="H37" s="96"/>
      <c r="I37" s="96"/>
      <c r="J37" s="96"/>
    </row>
    <row r="38" spans="1:36" ht="18.75" customHeight="1" x14ac:dyDescent="0.3">
      <c r="A38" s="192" t="s">
        <v>82</v>
      </c>
      <c r="B38" s="192"/>
      <c r="C38" s="192"/>
      <c r="D38" s="192"/>
      <c r="E38" s="192"/>
      <c r="F38" s="192"/>
      <c r="G38" s="192"/>
      <c r="H38" s="192"/>
      <c r="I38" s="192"/>
      <c r="J38" s="192"/>
    </row>
    <row r="39" spans="1:36" ht="18.75" customHeight="1" x14ac:dyDescent="0.3">
      <c r="A39" s="192"/>
      <c r="B39" s="192"/>
      <c r="C39" s="192"/>
      <c r="D39" s="192"/>
      <c r="E39" s="192"/>
      <c r="F39" s="192"/>
      <c r="G39" s="192"/>
      <c r="H39" s="192"/>
      <c r="I39" s="192"/>
      <c r="J39" s="192"/>
    </row>
    <row r="40" spans="1:36" ht="18.75" customHeight="1" x14ac:dyDescent="0.3">
      <c r="A40" s="192"/>
      <c r="B40" s="192"/>
      <c r="C40" s="192"/>
      <c r="D40" s="192"/>
      <c r="E40" s="192"/>
      <c r="F40" s="192"/>
      <c r="G40" s="192"/>
      <c r="H40" s="192"/>
      <c r="I40" s="192"/>
      <c r="J40" s="192"/>
    </row>
    <row r="41" spans="1:36" x14ac:dyDescent="0.3">
      <c r="A41" s="192"/>
      <c r="B41" s="192"/>
      <c r="C41" s="192"/>
      <c r="D41" s="192"/>
      <c r="E41" s="192"/>
      <c r="F41" s="192"/>
      <c r="G41" s="192"/>
      <c r="H41" s="192"/>
      <c r="I41" s="192"/>
      <c r="J41" s="192"/>
    </row>
    <row r="42" spans="1:36" ht="18" customHeight="1" x14ac:dyDescent="0.3">
      <c r="A42" s="94" t="s">
        <v>83</v>
      </c>
      <c r="B42" s="94"/>
      <c r="C42" s="94"/>
      <c r="D42" s="94"/>
      <c r="E42" s="94"/>
      <c r="F42" s="94"/>
      <c r="G42" s="94"/>
      <c r="H42" s="94"/>
      <c r="I42" s="94"/>
      <c r="J42" s="94"/>
    </row>
    <row r="43" spans="1:36" ht="18" customHeight="1" x14ac:dyDescent="0.3">
      <c r="A43" s="94"/>
      <c r="B43" s="94"/>
      <c r="C43" s="94"/>
      <c r="D43" s="94"/>
      <c r="E43" s="94"/>
      <c r="F43" s="94"/>
      <c r="G43" s="94"/>
      <c r="H43" s="94"/>
      <c r="I43" s="94"/>
      <c r="J43" s="94"/>
    </row>
    <row r="44" spans="1:36" x14ac:dyDescent="0.3">
      <c r="A44" s="160"/>
      <c r="B44" s="160"/>
      <c r="C44" s="160"/>
      <c r="D44" s="160"/>
      <c r="E44" s="160"/>
      <c r="F44" s="160"/>
      <c r="G44" s="160"/>
      <c r="H44" s="160"/>
      <c r="I44" s="160"/>
      <c r="J44" s="160"/>
    </row>
    <row r="45" spans="1:36" ht="18.75" customHeight="1" x14ac:dyDescent="0.3">
      <c r="A45" s="186" t="s">
        <v>200</v>
      </c>
      <c r="B45" s="187"/>
      <c r="C45" s="187"/>
      <c r="D45" s="187"/>
      <c r="E45" s="187"/>
      <c r="F45" s="187"/>
      <c r="G45" s="187"/>
      <c r="H45" s="187"/>
      <c r="I45" s="187"/>
      <c r="J45" s="188"/>
    </row>
    <row r="46" spans="1:36" ht="60.75" customHeight="1" x14ac:dyDescent="0.3">
      <c r="A46" s="189"/>
      <c r="B46" s="190"/>
      <c r="C46" s="190"/>
      <c r="D46" s="190"/>
      <c r="E46" s="190"/>
      <c r="F46" s="190"/>
      <c r="G46" s="190"/>
      <c r="H46" s="190"/>
      <c r="I46" s="190"/>
      <c r="J46" s="191"/>
    </row>
    <row r="47" spans="1:36" x14ac:dyDescent="0.3">
      <c r="A47" s="150" t="s">
        <v>84</v>
      </c>
      <c r="B47" s="150"/>
      <c r="C47" s="150"/>
      <c r="D47" s="150"/>
      <c r="E47" s="150"/>
      <c r="F47" s="150"/>
      <c r="G47" s="150"/>
      <c r="H47" s="150"/>
      <c r="I47" s="150"/>
      <c r="J47" s="150"/>
    </row>
    <row r="48" spans="1:36" x14ac:dyDescent="0.3">
      <c r="A48" s="94"/>
      <c r="B48" s="94"/>
      <c r="C48" s="94"/>
      <c r="D48" s="94"/>
      <c r="E48" s="94"/>
      <c r="F48" s="94"/>
      <c r="G48" s="94"/>
      <c r="H48" s="94"/>
      <c r="I48" s="94"/>
      <c r="J48" s="94"/>
    </row>
    <row r="49" spans="1:36" ht="18" customHeight="1" x14ac:dyDescent="0.3">
      <c r="A49" s="94"/>
      <c r="B49" s="94"/>
      <c r="C49" s="94"/>
      <c r="D49" s="94"/>
      <c r="E49" s="94"/>
      <c r="F49" s="94"/>
      <c r="G49" s="94"/>
      <c r="H49" s="94"/>
      <c r="I49" s="94"/>
      <c r="J49" s="94"/>
    </row>
    <row r="50" spans="1:36" ht="18" customHeight="1" x14ac:dyDescent="0.3">
      <c r="A50" s="94"/>
      <c r="B50" s="94"/>
      <c r="C50" s="94"/>
      <c r="D50" s="94"/>
      <c r="E50" s="94"/>
      <c r="F50" s="94"/>
      <c r="G50" s="94"/>
      <c r="H50" s="94"/>
      <c r="I50" s="94"/>
      <c r="J50" s="94"/>
    </row>
    <row r="51" spans="1:36" x14ac:dyDescent="0.3">
      <c r="A51" s="85"/>
      <c r="B51" s="7" t="s">
        <v>33</v>
      </c>
      <c r="C51" s="6"/>
      <c r="D51" s="6"/>
      <c r="F51" s="6"/>
      <c r="G51" s="6"/>
      <c r="H51" s="6"/>
      <c r="I51" s="6"/>
      <c r="J51" s="6"/>
    </row>
    <row r="52" spans="1:36" x14ac:dyDescent="0.3">
      <c r="A52" s="23"/>
      <c r="B52" s="7" t="s">
        <v>34</v>
      </c>
      <c r="C52" s="6"/>
      <c r="D52" s="6"/>
      <c r="F52" s="6"/>
      <c r="G52" s="6"/>
      <c r="H52" s="6"/>
      <c r="I52" s="6"/>
      <c r="J52" s="6"/>
    </row>
    <row r="53" spans="1:36" x14ac:dyDescent="0.3">
      <c r="A53" s="23"/>
      <c r="B53" s="7" t="s">
        <v>35</v>
      </c>
      <c r="C53" s="6"/>
      <c r="D53" s="6"/>
      <c r="F53" s="6"/>
      <c r="G53" s="6"/>
      <c r="H53" s="6"/>
      <c r="I53" s="6"/>
      <c r="J53" s="6"/>
    </row>
    <row r="54" spans="1:36" x14ac:dyDescent="0.3">
      <c r="A54" s="83" t="s">
        <v>153</v>
      </c>
      <c r="B54" s="7" t="s">
        <v>36</v>
      </c>
      <c r="C54" s="6"/>
      <c r="D54" s="6"/>
      <c r="F54" s="6"/>
      <c r="G54" s="6"/>
      <c r="H54" s="6"/>
      <c r="I54" s="6"/>
      <c r="J54" s="6"/>
    </row>
    <row r="55" spans="1:36" s="8" customFormat="1" x14ac:dyDescent="0.25">
      <c r="A55" s="94" t="s">
        <v>85</v>
      </c>
      <c r="B55" s="94"/>
      <c r="C55" s="94"/>
      <c r="D55" s="94"/>
      <c r="E55" s="94"/>
      <c r="F55" s="94"/>
      <c r="G55" s="94"/>
      <c r="H55" s="94"/>
      <c r="I55" s="94"/>
      <c r="J55" s="94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</row>
    <row r="56" spans="1:36" s="8" customFormat="1" x14ac:dyDescent="0.25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</row>
    <row r="57" spans="1:36" s="8" customFormat="1" x14ac:dyDescent="0.25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</row>
    <row r="58" spans="1:36" s="8" customFormat="1" x14ac:dyDescent="0.25">
      <c r="A58" s="95" t="s">
        <v>153</v>
      </c>
      <c r="B58" s="196" t="s">
        <v>37</v>
      </c>
      <c r="C58" s="197"/>
      <c r="D58" s="197"/>
      <c r="E58" s="197"/>
      <c r="F58" s="197"/>
      <c r="G58" s="197"/>
      <c r="H58" s="197"/>
      <c r="I58" s="197"/>
      <c r="J58" s="197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</row>
    <row r="59" spans="1:36" s="8" customFormat="1" x14ac:dyDescent="0.25">
      <c r="A59" s="95"/>
      <c r="B59" s="196"/>
      <c r="C59" s="197"/>
      <c r="D59" s="197"/>
      <c r="E59" s="197"/>
      <c r="F59" s="197"/>
      <c r="G59" s="197"/>
      <c r="H59" s="197"/>
      <c r="I59" s="197"/>
      <c r="J59" s="197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</row>
    <row r="60" spans="1:36" s="8" customFormat="1" x14ac:dyDescent="0.25">
      <c r="A60" s="95"/>
      <c r="B60" s="196" t="s">
        <v>38</v>
      </c>
      <c r="C60" s="197"/>
      <c r="D60" s="197"/>
      <c r="E60" s="197"/>
      <c r="F60" s="197"/>
      <c r="G60" s="197"/>
      <c r="H60" s="197"/>
      <c r="I60" s="197"/>
      <c r="J60" s="197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1:36" s="8" customFormat="1" x14ac:dyDescent="0.25">
      <c r="A61" s="95"/>
      <c r="B61" s="196"/>
      <c r="C61" s="197"/>
      <c r="D61" s="197"/>
      <c r="E61" s="197"/>
      <c r="F61" s="197"/>
      <c r="G61" s="197"/>
      <c r="H61" s="197"/>
      <c r="I61" s="197"/>
      <c r="J61" s="197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 ht="18.75" customHeight="1" x14ac:dyDescent="0.3">
      <c r="A62" s="95"/>
      <c r="B62" s="196" t="s">
        <v>123</v>
      </c>
      <c r="C62" s="196"/>
      <c r="D62" s="196"/>
      <c r="E62" s="196"/>
      <c r="F62" s="196"/>
      <c r="G62" s="196"/>
      <c r="H62" s="196"/>
      <c r="I62" s="196"/>
      <c r="J62" s="196"/>
    </row>
    <row r="63" spans="1:36" ht="18.75" customHeight="1" x14ac:dyDescent="0.3">
      <c r="A63" s="95"/>
      <c r="B63" s="196"/>
      <c r="C63" s="196"/>
      <c r="D63" s="196"/>
      <c r="E63" s="196"/>
      <c r="F63" s="196"/>
      <c r="G63" s="196"/>
      <c r="H63" s="196"/>
      <c r="I63" s="196"/>
      <c r="J63" s="196"/>
    </row>
    <row r="64" spans="1:36" x14ac:dyDescent="0.3">
      <c r="A64" s="109" t="s">
        <v>0</v>
      </c>
      <c r="B64" s="109"/>
      <c r="C64" s="109"/>
      <c r="D64" s="109"/>
      <c r="E64" s="109"/>
      <c r="F64" s="109"/>
      <c r="G64" s="109"/>
      <c r="H64" s="109"/>
      <c r="I64" s="109"/>
      <c r="J64" s="109"/>
    </row>
    <row r="65" spans="1:11" x14ac:dyDescent="0.3">
      <c r="A65" s="160" t="s">
        <v>1</v>
      </c>
      <c r="B65" s="160"/>
      <c r="C65" s="160"/>
      <c r="D65" s="160"/>
      <c r="E65" s="160"/>
      <c r="F65" s="160"/>
      <c r="G65" s="160"/>
      <c r="H65" s="160"/>
      <c r="I65" s="160"/>
      <c r="J65" s="160"/>
    </row>
    <row r="66" spans="1:11" ht="19.5" x14ac:dyDescent="0.35">
      <c r="A66" s="186" t="s">
        <v>198</v>
      </c>
      <c r="B66" s="187"/>
      <c r="C66" s="187"/>
      <c r="D66" s="187"/>
      <c r="E66" s="187"/>
      <c r="F66" s="187"/>
      <c r="G66" s="187"/>
      <c r="H66" s="187"/>
      <c r="I66" s="187"/>
      <c r="J66" s="188"/>
      <c r="K66" s="31"/>
    </row>
    <row r="67" spans="1:11" x14ac:dyDescent="0.3">
      <c r="A67" s="193"/>
      <c r="B67" s="194"/>
      <c r="C67" s="194"/>
      <c r="D67" s="194"/>
      <c r="E67" s="194"/>
      <c r="F67" s="194"/>
      <c r="G67" s="194"/>
      <c r="H67" s="194"/>
      <c r="I67" s="194"/>
      <c r="J67" s="195"/>
    </row>
    <row r="68" spans="1:11" ht="21" customHeight="1" x14ac:dyDescent="0.3">
      <c r="A68" s="193"/>
      <c r="B68" s="194"/>
      <c r="C68" s="194"/>
      <c r="D68" s="194"/>
      <c r="E68" s="194"/>
      <c r="F68" s="194"/>
      <c r="G68" s="194"/>
      <c r="H68" s="194"/>
      <c r="I68" s="194"/>
      <c r="J68" s="195"/>
    </row>
    <row r="69" spans="1:11" ht="13.5" customHeight="1" x14ac:dyDescent="0.3">
      <c r="A69" s="189"/>
      <c r="B69" s="190"/>
      <c r="C69" s="190"/>
      <c r="D69" s="190"/>
      <c r="E69" s="190"/>
      <c r="F69" s="190"/>
      <c r="G69" s="190"/>
      <c r="H69" s="190"/>
      <c r="I69" s="190"/>
      <c r="J69" s="191"/>
    </row>
    <row r="70" spans="1:11" x14ac:dyDescent="0.3">
      <c r="A70" s="150" t="s">
        <v>86</v>
      </c>
      <c r="B70" s="150"/>
      <c r="C70" s="150"/>
      <c r="D70" s="150"/>
      <c r="E70" s="150"/>
      <c r="F70" s="150"/>
      <c r="G70" s="150"/>
      <c r="H70" s="150"/>
      <c r="I70" s="150"/>
      <c r="J70" s="150"/>
    </row>
    <row r="71" spans="1:11" x14ac:dyDescent="0.3">
      <c r="A71" s="160"/>
      <c r="B71" s="160"/>
      <c r="C71" s="160"/>
      <c r="D71" s="160"/>
      <c r="E71" s="160"/>
      <c r="F71" s="160"/>
      <c r="G71" s="160"/>
      <c r="H71" s="160"/>
      <c r="I71" s="160"/>
      <c r="J71" s="160"/>
    </row>
    <row r="72" spans="1:11" x14ac:dyDescent="0.3">
      <c r="A72" s="186" t="s">
        <v>196</v>
      </c>
      <c r="B72" s="187"/>
      <c r="C72" s="187"/>
      <c r="D72" s="187"/>
      <c r="E72" s="187"/>
      <c r="F72" s="187"/>
      <c r="G72" s="187"/>
      <c r="H72" s="187"/>
      <c r="I72" s="187"/>
      <c r="J72" s="188"/>
    </row>
    <row r="73" spans="1:11" x14ac:dyDescent="0.3">
      <c r="A73" s="193"/>
      <c r="B73" s="194"/>
      <c r="C73" s="194"/>
      <c r="D73" s="194"/>
      <c r="E73" s="194"/>
      <c r="F73" s="194"/>
      <c r="G73" s="194"/>
      <c r="H73" s="194"/>
      <c r="I73" s="194"/>
      <c r="J73" s="195"/>
    </row>
    <row r="74" spans="1:11" x14ac:dyDescent="0.3">
      <c r="A74" s="193"/>
      <c r="B74" s="194"/>
      <c r="C74" s="194"/>
      <c r="D74" s="194"/>
      <c r="E74" s="194"/>
      <c r="F74" s="194"/>
      <c r="G74" s="194"/>
      <c r="H74" s="194"/>
      <c r="I74" s="194"/>
      <c r="J74" s="195"/>
    </row>
    <row r="75" spans="1:11" ht="25.5" customHeight="1" x14ac:dyDescent="0.3">
      <c r="A75" s="189"/>
      <c r="B75" s="190"/>
      <c r="C75" s="190"/>
      <c r="D75" s="190"/>
      <c r="E75" s="190"/>
      <c r="F75" s="190"/>
      <c r="G75" s="190"/>
      <c r="H75" s="190"/>
      <c r="I75" s="190"/>
      <c r="J75" s="191"/>
    </row>
    <row r="76" spans="1:11" x14ac:dyDescent="0.3">
      <c r="A76" s="94" t="s">
        <v>124</v>
      </c>
      <c r="B76" s="94"/>
      <c r="C76" s="94"/>
      <c r="D76" s="94"/>
      <c r="E76" s="94"/>
      <c r="F76" s="94"/>
      <c r="G76" s="94"/>
      <c r="H76" s="94"/>
      <c r="I76" s="94"/>
      <c r="J76" s="94"/>
    </row>
    <row r="77" spans="1:11" x14ac:dyDescent="0.3">
      <c r="A77" s="160"/>
      <c r="B77" s="160"/>
      <c r="C77" s="160"/>
      <c r="D77" s="160"/>
      <c r="E77" s="160"/>
      <c r="F77" s="160"/>
      <c r="G77" s="160"/>
      <c r="H77" s="160"/>
      <c r="I77" s="160"/>
      <c r="J77" s="160"/>
    </row>
    <row r="78" spans="1:11" ht="19.5" x14ac:dyDescent="0.35">
      <c r="A78" s="183" t="s">
        <v>199</v>
      </c>
      <c r="B78" s="184"/>
      <c r="C78" s="184"/>
      <c r="D78" s="184"/>
      <c r="E78" s="184"/>
      <c r="F78" s="184"/>
      <c r="G78" s="184"/>
      <c r="H78" s="184"/>
      <c r="I78" s="184"/>
      <c r="J78" s="185"/>
      <c r="K78" s="31"/>
    </row>
    <row r="79" spans="1:11" ht="19.5" x14ac:dyDescent="0.35">
      <c r="A79" s="221" t="s">
        <v>87</v>
      </c>
      <c r="B79" s="221"/>
      <c r="C79" s="221"/>
      <c r="D79" s="221"/>
      <c r="E79" s="221"/>
      <c r="F79" s="221"/>
      <c r="G79" s="221"/>
      <c r="H79" s="221"/>
      <c r="I79" s="221"/>
      <c r="J79" s="221"/>
      <c r="K79" s="31"/>
    </row>
    <row r="80" spans="1:11" ht="60.75" customHeight="1" x14ac:dyDescent="0.35">
      <c r="A80" s="67" t="s">
        <v>114</v>
      </c>
      <c r="B80" s="125" t="s">
        <v>88</v>
      </c>
      <c r="C80" s="126"/>
      <c r="D80" s="126"/>
      <c r="E80" s="126"/>
      <c r="F80" s="126"/>
      <c r="G80" s="111" t="s">
        <v>89</v>
      </c>
      <c r="H80" s="111"/>
      <c r="I80" s="111" t="s">
        <v>90</v>
      </c>
      <c r="J80" s="111"/>
      <c r="K80" s="31"/>
    </row>
    <row r="81" spans="1:36" x14ac:dyDescent="0.3">
      <c r="A81" s="14">
        <v>1</v>
      </c>
      <c r="B81" s="135">
        <v>2</v>
      </c>
      <c r="C81" s="136"/>
      <c r="D81" s="136"/>
      <c r="E81" s="136"/>
      <c r="F81" s="137"/>
      <c r="G81" s="97">
        <v>3</v>
      </c>
      <c r="H81" s="97"/>
      <c r="I81" s="97">
        <v>4</v>
      </c>
      <c r="J81" s="97"/>
    </row>
    <row r="82" spans="1:36" ht="138" customHeight="1" x14ac:dyDescent="0.3">
      <c r="A82" s="68" t="s">
        <v>16</v>
      </c>
      <c r="B82" s="105" t="s">
        <v>125</v>
      </c>
      <c r="C82" s="106"/>
      <c r="D82" s="106"/>
      <c r="E82" s="106"/>
      <c r="F82" s="107"/>
      <c r="G82" s="174">
        <v>718.49</v>
      </c>
      <c r="H82" s="174"/>
      <c r="I82" s="175" t="s">
        <v>188</v>
      </c>
      <c r="J82" s="176"/>
    </row>
    <row r="83" spans="1:36" ht="180" customHeight="1" x14ac:dyDescent="0.3">
      <c r="A83" s="68" t="s">
        <v>17</v>
      </c>
      <c r="B83" s="105" t="s">
        <v>126</v>
      </c>
      <c r="C83" s="106"/>
      <c r="D83" s="106"/>
      <c r="E83" s="106"/>
      <c r="F83" s="107"/>
      <c r="G83" s="177">
        <v>2083.9459999999999</v>
      </c>
      <c r="H83" s="177"/>
      <c r="I83" s="178" t="s">
        <v>194</v>
      </c>
      <c r="J83" s="178"/>
    </row>
    <row r="84" spans="1:36" s="8" customFormat="1" x14ac:dyDescent="0.25">
      <c r="A84" s="68" t="s">
        <v>18</v>
      </c>
      <c r="B84" s="105" t="s">
        <v>127</v>
      </c>
      <c r="C84" s="106"/>
      <c r="D84" s="106"/>
      <c r="E84" s="106"/>
      <c r="F84" s="107"/>
      <c r="G84" s="108"/>
      <c r="H84" s="108"/>
      <c r="I84" s="182"/>
      <c r="J84" s="182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</row>
    <row r="85" spans="1:36" s="8" customFormat="1" x14ac:dyDescent="0.25">
      <c r="A85" s="68" t="s">
        <v>19</v>
      </c>
      <c r="B85" s="105" t="s">
        <v>91</v>
      </c>
      <c r="C85" s="106"/>
      <c r="D85" s="106"/>
      <c r="E85" s="106"/>
      <c r="F85" s="107"/>
      <c r="G85" s="108">
        <v>0</v>
      </c>
      <c r="H85" s="108"/>
      <c r="I85" s="182"/>
      <c r="J85" s="182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</row>
    <row r="86" spans="1:36" s="8" customFormat="1" x14ac:dyDescent="0.25">
      <c r="A86" s="1"/>
      <c r="B86" s="105" t="s">
        <v>92</v>
      </c>
      <c r="C86" s="106"/>
      <c r="D86" s="106"/>
      <c r="E86" s="106"/>
      <c r="F86" s="107"/>
      <c r="G86" s="179">
        <f>SUM(G82:H85)</f>
        <v>2802.4359999999997</v>
      </c>
      <c r="H86" s="179"/>
      <c r="I86" s="180"/>
      <c r="J86" s="181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</row>
    <row r="87" spans="1:36" s="76" customFormat="1" ht="12.75" x14ac:dyDescent="0.25">
      <c r="A87" s="112" t="s">
        <v>128</v>
      </c>
      <c r="B87" s="112"/>
      <c r="C87" s="112"/>
      <c r="D87" s="112"/>
      <c r="E87" s="112"/>
      <c r="F87" s="112"/>
      <c r="G87" s="112"/>
      <c r="H87" s="112"/>
      <c r="I87" s="112"/>
      <c r="J87" s="112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1:36" s="76" customFormat="1" ht="12.75" x14ac:dyDescent="0.25">
      <c r="A88" s="113" t="s">
        <v>129</v>
      </c>
      <c r="B88" s="113"/>
      <c r="C88" s="113"/>
      <c r="D88" s="113"/>
      <c r="E88" s="113"/>
      <c r="F88" s="113"/>
      <c r="G88" s="113"/>
      <c r="H88" s="113"/>
      <c r="I88" s="113"/>
      <c r="J88" s="113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1:36" s="8" customFormat="1" x14ac:dyDescent="0.25">
      <c r="A89" s="160" t="s">
        <v>93</v>
      </c>
      <c r="B89" s="160"/>
      <c r="C89" s="160"/>
      <c r="D89" s="160"/>
      <c r="E89" s="160"/>
      <c r="F89" s="160"/>
      <c r="G89" s="160"/>
      <c r="H89" s="160"/>
      <c r="I89" s="160"/>
      <c r="J89" s="160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</row>
    <row r="90" spans="1:36" s="8" customFormat="1" x14ac:dyDescent="0.25">
      <c r="A90" s="151" t="s">
        <v>197</v>
      </c>
      <c r="B90" s="152"/>
      <c r="C90" s="152"/>
      <c r="D90" s="152"/>
      <c r="E90" s="152"/>
      <c r="F90" s="152"/>
      <c r="G90" s="152"/>
      <c r="H90" s="152"/>
      <c r="I90" s="152"/>
      <c r="J90" s="153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</row>
    <row r="91" spans="1:36" s="8" customFormat="1" x14ac:dyDescent="0.25">
      <c r="A91" s="154"/>
      <c r="B91" s="155"/>
      <c r="C91" s="155"/>
      <c r="D91" s="155"/>
      <c r="E91" s="155"/>
      <c r="F91" s="155"/>
      <c r="G91" s="155"/>
      <c r="H91" s="155"/>
      <c r="I91" s="155"/>
      <c r="J91" s="15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</row>
    <row r="92" spans="1:36" x14ac:dyDescent="0.3">
      <c r="A92" s="154"/>
      <c r="B92" s="155"/>
      <c r="C92" s="155"/>
      <c r="D92" s="155"/>
      <c r="E92" s="155"/>
      <c r="F92" s="155"/>
      <c r="G92" s="155"/>
      <c r="H92" s="155"/>
      <c r="I92" s="155"/>
      <c r="J92" s="156"/>
    </row>
    <row r="93" spans="1:36" ht="30.75" customHeight="1" x14ac:dyDescent="0.3">
      <c r="A93" s="157"/>
      <c r="B93" s="158"/>
      <c r="C93" s="158"/>
      <c r="D93" s="158"/>
      <c r="E93" s="158"/>
      <c r="F93" s="158"/>
      <c r="G93" s="158"/>
      <c r="H93" s="158"/>
      <c r="I93" s="158"/>
      <c r="J93" s="159"/>
    </row>
    <row r="94" spans="1:36" ht="19.5" customHeight="1" x14ac:dyDescent="0.3">
      <c r="A94" s="150" t="s">
        <v>94</v>
      </c>
      <c r="B94" s="150"/>
      <c r="C94" s="150"/>
      <c r="D94" s="150"/>
      <c r="E94" s="150"/>
      <c r="F94" s="150"/>
      <c r="G94" s="150"/>
      <c r="H94" s="150"/>
      <c r="I94" s="150"/>
      <c r="J94" s="150"/>
      <c r="K94" s="38"/>
    </row>
    <row r="95" spans="1:36" ht="17.25" customHeight="1" x14ac:dyDescent="0.3">
      <c r="A95" s="161" t="s">
        <v>151</v>
      </c>
      <c r="B95" s="162"/>
      <c r="C95" s="163" t="s">
        <v>75</v>
      </c>
      <c r="D95" s="164"/>
      <c r="E95" s="164"/>
      <c r="F95" s="164"/>
      <c r="G95" s="164"/>
      <c r="H95" s="164"/>
      <c r="I95" s="164"/>
      <c r="J95" s="164"/>
    </row>
    <row r="96" spans="1:36" x14ac:dyDescent="0.3">
      <c r="A96" s="94" t="s">
        <v>74</v>
      </c>
      <c r="B96" s="94"/>
      <c r="C96" s="94"/>
      <c r="D96" s="94"/>
      <c r="E96" s="94"/>
      <c r="F96" s="94"/>
      <c r="G96" s="94"/>
      <c r="H96" s="94"/>
      <c r="I96" s="94"/>
      <c r="J96" s="94"/>
    </row>
    <row r="97" spans="1:36" x14ac:dyDescent="0.3">
      <c r="A97" s="95" t="s">
        <v>154</v>
      </c>
      <c r="B97" s="165" t="s">
        <v>95</v>
      </c>
      <c r="C97" s="166"/>
      <c r="D97" s="166"/>
      <c r="E97" s="166"/>
      <c r="F97" s="166"/>
      <c r="G97" s="166"/>
      <c r="H97" s="166"/>
      <c r="I97" s="166"/>
      <c r="J97" s="166"/>
    </row>
    <row r="98" spans="1:36" s="10" customFormat="1" ht="12.75" x14ac:dyDescent="0.2">
      <c r="A98" s="95"/>
      <c r="B98" s="165"/>
      <c r="C98" s="166"/>
      <c r="D98" s="166"/>
      <c r="E98" s="166"/>
      <c r="F98" s="166"/>
      <c r="G98" s="166"/>
      <c r="H98" s="166"/>
      <c r="I98" s="166"/>
      <c r="J98" s="166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</row>
    <row r="99" spans="1:36" ht="19.5" x14ac:dyDescent="0.35">
      <c r="A99" s="95"/>
      <c r="B99" s="165" t="s">
        <v>39</v>
      </c>
      <c r="C99" s="166"/>
      <c r="D99" s="166"/>
      <c r="E99" s="166"/>
      <c r="F99" s="166"/>
      <c r="G99" s="166"/>
      <c r="H99" s="166"/>
      <c r="I99" s="166"/>
      <c r="J99" s="166"/>
      <c r="K99" s="31"/>
    </row>
    <row r="100" spans="1:36" ht="19.5" x14ac:dyDescent="0.35">
      <c r="A100" s="95"/>
      <c r="B100" s="165"/>
      <c r="C100" s="166"/>
      <c r="D100" s="166"/>
      <c r="E100" s="166"/>
      <c r="F100" s="166"/>
      <c r="G100" s="166"/>
      <c r="H100" s="166"/>
      <c r="I100" s="166"/>
      <c r="J100" s="166"/>
      <c r="K100" s="31"/>
    </row>
    <row r="101" spans="1:36" ht="19.5" x14ac:dyDescent="0.35">
      <c r="A101" s="95" t="s">
        <v>154</v>
      </c>
      <c r="B101" s="165" t="s">
        <v>40</v>
      </c>
      <c r="C101" s="229"/>
      <c r="D101" s="229"/>
      <c r="E101" s="229"/>
      <c r="F101" s="229"/>
      <c r="G101" s="229"/>
      <c r="H101" s="229"/>
      <c r="I101" s="229"/>
      <c r="J101" s="229"/>
      <c r="K101" s="31"/>
    </row>
    <row r="102" spans="1:36" ht="19.5" x14ac:dyDescent="0.35">
      <c r="A102" s="95"/>
      <c r="B102" s="165"/>
      <c r="C102" s="229"/>
      <c r="D102" s="229"/>
      <c r="E102" s="229"/>
      <c r="F102" s="229"/>
      <c r="G102" s="229"/>
      <c r="H102" s="229"/>
      <c r="I102" s="229"/>
      <c r="J102" s="229"/>
      <c r="K102" s="31"/>
    </row>
    <row r="103" spans="1:36" ht="19.5" x14ac:dyDescent="0.35">
      <c r="A103" s="109" t="s">
        <v>20</v>
      </c>
      <c r="B103" s="109"/>
      <c r="C103" s="109"/>
      <c r="D103" s="109"/>
      <c r="E103" s="109"/>
      <c r="F103" s="109"/>
      <c r="G103" s="109"/>
      <c r="H103" s="109"/>
      <c r="I103" s="109"/>
      <c r="J103" s="109"/>
      <c r="K103" s="31"/>
    </row>
    <row r="104" spans="1:36" ht="19.5" x14ac:dyDescent="0.35">
      <c r="A104" s="94" t="s">
        <v>96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31"/>
    </row>
    <row r="105" spans="1:36" ht="19.5" x14ac:dyDescent="0.3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38"/>
    </row>
    <row r="106" spans="1:36" x14ac:dyDescent="0.3">
      <c r="A106" s="238">
        <v>200</v>
      </c>
      <c r="B106" s="239"/>
      <c r="C106" s="25" t="s">
        <v>66</v>
      </c>
      <c r="D106" s="25"/>
      <c r="E106" s="25"/>
      <c r="F106" s="25"/>
      <c r="G106" s="25"/>
      <c r="H106" s="25"/>
      <c r="I106" s="25"/>
      <c r="J106" s="25"/>
    </row>
    <row r="107" spans="1:36" x14ac:dyDescent="0.3">
      <c r="A107" s="94" t="s">
        <v>41</v>
      </c>
      <c r="B107" s="94"/>
      <c r="C107" s="94"/>
      <c r="D107" s="94"/>
      <c r="E107" s="94"/>
      <c r="F107" s="94"/>
      <c r="G107" s="94"/>
      <c r="H107" s="94"/>
      <c r="I107" s="94"/>
      <c r="J107" s="94"/>
    </row>
    <row r="108" spans="1:36" x14ac:dyDescent="0.3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</row>
    <row r="109" spans="1:36" ht="49.5" customHeight="1" x14ac:dyDescent="0.3">
      <c r="A109" s="70" t="s">
        <v>114</v>
      </c>
      <c r="B109" s="111" t="s">
        <v>21</v>
      </c>
      <c r="C109" s="111"/>
      <c r="D109" s="111"/>
      <c r="E109" s="111"/>
      <c r="F109" s="111"/>
      <c r="G109" s="111"/>
      <c r="H109" s="111"/>
      <c r="I109" s="111" t="s">
        <v>22</v>
      </c>
      <c r="J109" s="111"/>
    </row>
    <row r="110" spans="1:36" ht="18" customHeight="1" x14ac:dyDescent="0.3">
      <c r="A110" s="71">
        <v>1</v>
      </c>
      <c r="B110" s="97">
        <v>2</v>
      </c>
      <c r="C110" s="97"/>
      <c r="D110" s="97"/>
      <c r="E110" s="97"/>
      <c r="F110" s="97"/>
      <c r="G110" s="97"/>
      <c r="H110" s="97"/>
      <c r="I110" s="97">
        <v>3</v>
      </c>
      <c r="J110" s="97"/>
    </row>
    <row r="111" spans="1:36" x14ac:dyDescent="0.3">
      <c r="A111" s="70" t="s">
        <v>16</v>
      </c>
      <c r="B111" s="110" t="s">
        <v>189</v>
      </c>
      <c r="C111" s="110"/>
      <c r="D111" s="110"/>
      <c r="E111" s="110"/>
      <c r="F111" s="110"/>
      <c r="G111" s="110"/>
      <c r="H111" s="110"/>
      <c r="I111" s="237">
        <v>302</v>
      </c>
      <c r="J111" s="237"/>
    </row>
    <row r="112" spans="1:36" ht="46.5" customHeight="1" x14ac:dyDescent="0.3">
      <c r="A112" s="70" t="s">
        <v>17</v>
      </c>
      <c r="B112" s="110" t="s">
        <v>190</v>
      </c>
      <c r="C112" s="110"/>
      <c r="D112" s="110"/>
      <c r="E112" s="110"/>
      <c r="F112" s="110"/>
      <c r="G112" s="110"/>
      <c r="H112" s="110"/>
      <c r="I112" s="237">
        <v>1210</v>
      </c>
      <c r="J112" s="237"/>
      <c r="K112" s="38"/>
    </row>
    <row r="113" spans="1:36" ht="19.5" x14ac:dyDescent="0.3">
      <c r="A113" s="1"/>
      <c r="B113" s="235" t="s">
        <v>4</v>
      </c>
      <c r="C113" s="235"/>
      <c r="D113" s="235"/>
      <c r="E113" s="235"/>
      <c r="F113" s="235"/>
      <c r="G113" s="235"/>
      <c r="H113" s="235"/>
      <c r="I113" s="236">
        <f>SUM(I111:J112)</f>
        <v>1512</v>
      </c>
      <c r="J113" s="236"/>
      <c r="K113" s="38"/>
    </row>
    <row r="114" spans="1:36" ht="19.5" x14ac:dyDescent="0.3">
      <c r="A114" s="113" t="s">
        <v>130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38"/>
    </row>
    <row r="115" spans="1:36" ht="19.5" x14ac:dyDescent="0.3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38"/>
    </row>
    <row r="116" spans="1:36" ht="19.5" x14ac:dyDescent="0.3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38"/>
    </row>
    <row r="117" spans="1:36" ht="19.5" x14ac:dyDescent="0.3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38"/>
      <c r="Q117" s="29" t="s">
        <v>173</v>
      </c>
    </row>
    <row r="118" spans="1:36" x14ac:dyDescent="0.3">
      <c r="A118" s="94" t="s">
        <v>23</v>
      </c>
      <c r="B118" s="94"/>
      <c r="C118" s="94"/>
      <c r="D118" s="94"/>
      <c r="E118" s="94"/>
      <c r="F118" s="94"/>
      <c r="G118" s="94"/>
      <c r="H118" s="94"/>
      <c r="I118" s="94"/>
      <c r="J118" s="94"/>
    </row>
    <row r="119" spans="1:36" x14ac:dyDescent="0.3">
      <c r="A119" s="22"/>
      <c r="B119" s="104" t="s">
        <v>24</v>
      </c>
      <c r="C119" s="104"/>
      <c r="D119" s="104"/>
      <c r="E119" s="104"/>
      <c r="F119" s="104"/>
      <c r="G119" s="104"/>
      <c r="H119" s="104"/>
      <c r="I119" s="104"/>
      <c r="J119" s="104"/>
    </row>
    <row r="120" spans="1:36" x14ac:dyDescent="0.3">
      <c r="A120" s="22"/>
      <c r="B120" s="104" t="s">
        <v>25</v>
      </c>
      <c r="C120" s="104"/>
      <c r="D120" s="104"/>
      <c r="E120" s="104"/>
      <c r="F120" s="104"/>
      <c r="G120" s="104"/>
      <c r="H120" s="104"/>
      <c r="I120" s="104"/>
      <c r="J120" s="104"/>
    </row>
    <row r="121" spans="1:36" x14ac:dyDescent="0.3">
      <c r="A121" s="22" t="s">
        <v>154</v>
      </c>
      <c r="B121" s="104" t="s">
        <v>26</v>
      </c>
      <c r="C121" s="104"/>
      <c r="D121" s="104"/>
      <c r="E121" s="104"/>
      <c r="F121" s="104"/>
      <c r="G121" s="104"/>
      <c r="H121" s="104"/>
      <c r="I121" s="104"/>
      <c r="J121" s="104"/>
    </row>
    <row r="122" spans="1:36" x14ac:dyDescent="0.3">
      <c r="A122" s="22"/>
      <c r="B122" s="104" t="s">
        <v>27</v>
      </c>
      <c r="C122" s="104"/>
      <c r="D122" s="104"/>
      <c r="E122" s="104"/>
      <c r="F122" s="104"/>
      <c r="G122" s="104"/>
      <c r="H122" s="104"/>
      <c r="I122" s="104"/>
      <c r="J122" s="104"/>
    </row>
    <row r="123" spans="1:36" x14ac:dyDescent="0.3">
      <c r="A123" s="22" t="s">
        <v>154</v>
      </c>
      <c r="B123" s="104" t="s">
        <v>28</v>
      </c>
      <c r="C123" s="104"/>
      <c r="D123" s="104"/>
      <c r="E123" s="104"/>
      <c r="F123" s="104"/>
      <c r="G123" s="104"/>
      <c r="H123" s="104"/>
      <c r="I123" s="104"/>
      <c r="J123" s="104"/>
    </row>
    <row r="124" spans="1:36" x14ac:dyDescent="0.3">
      <c r="A124" s="22"/>
      <c r="B124" s="104" t="s">
        <v>29</v>
      </c>
      <c r="C124" s="104"/>
      <c r="D124" s="104"/>
      <c r="E124" s="104"/>
      <c r="F124" s="104"/>
      <c r="G124" s="104"/>
      <c r="H124" s="104"/>
      <c r="I124" s="104"/>
      <c r="J124" s="104"/>
    </row>
    <row r="125" spans="1:36" s="9" customFormat="1" x14ac:dyDescent="0.3">
      <c r="A125" s="22" t="s">
        <v>154</v>
      </c>
      <c r="B125" s="104" t="s">
        <v>30</v>
      </c>
      <c r="C125" s="104"/>
      <c r="D125" s="104"/>
      <c r="E125" s="104"/>
      <c r="F125" s="104"/>
      <c r="G125" s="104"/>
      <c r="H125" s="104"/>
      <c r="I125" s="104"/>
      <c r="J125" s="104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9.5" x14ac:dyDescent="0.35">
      <c r="A126" s="22" t="s">
        <v>154</v>
      </c>
      <c r="B126" s="6" t="s">
        <v>31</v>
      </c>
      <c r="C126" s="168" t="s">
        <v>176</v>
      </c>
      <c r="D126" s="169"/>
      <c r="E126" s="169"/>
      <c r="F126" s="169"/>
      <c r="G126" s="169"/>
      <c r="H126" s="169"/>
      <c r="I126" s="169"/>
      <c r="J126" s="170"/>
      <c r="K126" s="31"/>
    </row>
    <row r="127" spans="1:36" ht="19.5" x14ac:dyDescent="0.35">
      <c r="A127" s="94" t="s">
        <v>108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31"/>
    </row>
    <row r="128" spans="1:36" x14ac:dyDescent="0.3">
      <c r="A128" s="26">
        <v>4</v>
      </c>
      <c r="B128" s="167" t="s">
        <v>43</v>
      </c>
      <c r="C128" s="94"/>
      <c r="D128" s="94"/>
      <c r="E128" s="94"/>
      <c r="F128" s="94"/>
      <c r="G128" s="94"/>
      <c r="H128" s="94"/>
      <c r="I128" s="94"/>
      <c r="J128" s="94"/>
    </row>
    <row r="129" spans="1:36" s="5" customFormat="1" ht="19.5" x14ac:dyDescent="0.35">
      <c r="A129" s="94" t="s">
        <v>97</v>
      </c>
      <c r="B129" s="94"/>
      <c r="C129" s="94"/>
      <c r="D129" s="94"/>
      <c r="E129" s="94"/>
      <c r="F129" s="94"/>
      <c r="G129" s="94"/>
      <c r="H129" s="94"/>
      <c r="I129" s="94"/>
      <c r="J129" s="94"/>
      <c r="K129" s="39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</row>
    <row r="130" spans="1:36" s="5" customFormat="1" ht="32.25" customHeight="1" x14ac:dyDescent="0.35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39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</row>
    <row r="131" spans="1:36" s="5" customFormat="1" x14ac:dyDescent="0.3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</row>
    <row r="132" spans="1:36" ht="27.75" customHeight="1" x14ac:dyDescent="0.35">
      <c r="A132" s="230" t="s">
        <v>201</v>
      </c>
      <c r="B132" s="231"/>
      <c r="C132" s="231"/>
      <c r="D132" s="231"/>
      <c r="E132" s="231"/>
      <c r="F132" s="231"/>
      <c r="G132" s="231"/>
      <c r="H132" s="231"/>
      <c r="I132" s="231"/>
      <c r="J132" s="232"/>
      <c r="K132" s="31"/>
    </row>
    <row r="133" spans="1:36" ht="27" customHeight="1" x14ac:dyDescent="0.35">
      <c r="A133" s="233" t="s">
        <v>177</v>
      </c>
      <c r="B133" s="234"/>
      <c r="C133" s="234"/>
      <c r="D133" s="234"/>
      <c r="E133" s="234"/>
      <c r="F133" s="234"/>
      <c r="G133" s="234"/>
      <c r="H133" s="234"/>
      <c r="I133" s="234"/>
      <c r="J133" s="234"/>
      <c r="K133" s="31"/>
    </row>
    <row r="134" spans="1:36" ht="19.5" x14ac:dyDescent="0.35">
      <c r="A134" s="227" t="s">
        <v>165</v>
      </c>
      <c r="B134" s="228"/>
      <c r="C134" s="228"/>
      <c r="D134" s="228"/>
      <c r="E134" s="228"/>
      <c r="F134" s="228"/>
      <c r="G134" s="228"/>
      <c r="H134" s="228"/>
      <c r="I134" s="228"/>
      <c r="J134" s="228"/>
      <c r="K134" s="31"/>
    </row>
    <row r="135" spans="1:36" ht="19.5" x14ac:dyDescent="0.35">
      <c r="A135" s="227" t="s">
        <v>191</v>
      </c>
      <c r="B135" s="228"/>
      <c r="C135" s="228"/>
      <c r="D135" s="228"/>
      <c r="E135" s="228"/>
      <c r="F135" s="228"/>
      <c r="G135" s="228"/>
      <c r="H135" s="228"/>
      <c r="I135" s="228"/>
      <c r="J135" s="228"/>
      <c r="K135" s="31"/>
    </row>
    <row r="136" spans="1:36" ht="19.5" x14ac:dyDescent="0.35">
      <c r="A136" s="171" t="s">
        <v>164</v>
      </c>
      <c r="B136" s="172"/>
      <c r="C136" s="172"/>
      <c r="D136" s="172"/>
      <c r="E136" s="172"/>
      <c r="F136" s="172"/>
      <c r="G136" s="172"/>
      <c r="H136" s="172"/>
      <c r="I136" s="172"/>
      <c r="J136" s="173"/>
      <c r="K136" s="31"/>
    </row>
    <row r="137" spans="1:36" ht="19.5" x14ac:dyDescent="0.35">
      <c r="A137" s="103" t="s">
        <v>42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31"/>
    </row>
    <row r="138" spans="1:36" ht="54" customHeight="1" x14ac:dyDescent="0.35">
      <c r="A138" s="67" t="s">
        <v>114</v>
      </c>
      <c r="B138" s="125" t="s">
        <v>98</v>
      </c>
      <c r="C138" s="126"/>
      <c r="D138" s="126"/>
      <c r="E138" s="126"/>
      <c r="F138" s="126"/>
      <c r="G138" s="111" t="s">
        <v>76</v>
      </c>
      <c r="H138" s="111"/>
      <c r="I138" s="111" t="s">
        <v>44</v>
      </c>
      <c r="J138" s="111"/>
      <c r="K138" s="31"/>
    </row>
    <row r="139" spans="1:36" s="10" customFormat="1" ht="13.5" x14ac:dyDescent="0.2">
      <c r="A139" s="71">
        <v>1</v>
      </c>
      <c r="B139" s="135">
        <v>2</v>
      </c>
      <c r="C139" s="136"/>
      <c r="D139" s="136"/>
      <c r="E139" s="136"/>
      <c r="F139" s="137"/>
      <c r="G139" s="97">
        <v>3</v>
      </c>
      <c r="H139" s="97"/>
      <c r="I139" s="97">
        <v>4</v>
      </c>
      <c r="J139" s="97"/>
      <c r="K139" s="7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</row>
    <row r="140" spans="1:36" ht="38.450000000000003" customHeight="1" x14ac:dyDescent="0.3">
      <c r="A140" s="1" t="s">
        <v>16</v>
      </c>
      <c r="B140" s="105" t="s">
        <v>45</v>
      </c>
      <c r="C140" s="106"/>
      <c r="D140" s="106"/>
      <c r="E140" s="106"/>
      <c r="F140" s="107"/>
      <c r="G140" s="138">
        <v>2000</v>
      </c>
      <c r="H140" s="138"/>
      <c r="I140" s="139">
        <f>G140*100%/G145</f>
        <v>0.71366482588719238</v>
      </c>
      <c r="J140" s="139"/>
      <c r="K140" s="35"/>
      <c r="Q140" s="34"/>
    </row>
    <row r="141" spans="1:36" ht="38.450000000000003" customHeight="1" x14ac:dyDescent="0.3">
      <c r="A141" s="1" t="s">
        <v>17</v>
      </c>
      <c r="B141" s="105" t="s">
        <v>46</v>
      </c>
      <c r="C141" s="106"/>
      <c r="D141" s="106"/>
      <c r="E141" s="106"/>
      <c r="F141" s="107"/>
      <c r="G141" s="140">
        <f>G142+G143+G144</f>
        <v>802.43600000000004</v>
      </c>
      <c r="H141" s="140"/>
      <c r="I141" s="141">
        <f>G141*100%/G145</f>
        <v>0.28633517411280757</v>
      </c>
      <c r="J141" s="141"/>
      <c r="K141" s="35"/>
    </row>
    <row r="142" spans="1:36" ht="38.450000000000003" customHeight="1" x14ac:dyDescent="0.3">
      <c r="A142" s="1" t="s">
        <v>48</v>
      </c>
      <c r="B142" s="105" t="s">
        <v>47</v>
      </c>
      <c r="C142" s="106"/>
      <c r="D142" s="106"/>
      <c r="E142" s="106"/>
      <c r="F142" s="107"/>
      <c r="G142" s="138">
        <v>159.739</v>
      </c>
      <c r="H142" s="138"/>
      <c r="I142" s="139">
        <f>G142*100%/G145</f>
        <v>5.7000052811197112E-2</v>
      </c>
      <c r="J142" s="139"/>
      <c r="K142" s="35"/>
    </row>
    <row r="143" spans="1:36" ht="38.450000000000003" customHeight="1" x14ac:dyDescent="0.3">
      <c r="A143" s="1" t="s">
        <v>49</v>
      </c>
      <c r="B143" s="105" t="s">
        <v>99</v>
      </c>
      <c r="C143" s="106"/>
      <c r="D143" s="106"/>
      <c r="E143" s="106"/>
      <c r="F143" s="107"/>
      <c r="G143" s="138">
        <v>147.697</v>
      </c>
      <c r="H143" s="138"/>
      <c r="I143" s="139">
        <f>G143*100%/G145</f>
        <v>5.2703076894530326E-2</v>
      </c>
      <c r="J143" s="139"/>
    </row>
    <row r="144" spans="1:36" s="5" customFormat="1" ht="38.450000000000003" customHeight="1" x14ac:dyDescent="0.3">
      <c r="A144" s="1" t="s">
        <v>50</v>
      </c>
      <c r="B144" s="105" t="s">
        <v>143</v>
      </c>
      <c r="C144" s="106"/>
      <c r="D144" s="106"/>
      <c r="E144" s="106"/>
      <c r="F144" s="107"/>
      <c r="G144" s="138">
        <v>495</v>
      </c>
      <c r="H144" s="138"/>
      <c r="I144" s="139">
        <f>G144*100%/G145</f>
        <v>0.17663204440708011</v>
      </c>
      <c r="J144" s="139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</row>
    <row r="145" spans="1:36" s="9" customFormat="1" x14ac:dyDescent="0.2">
      <c r="A145" s="1"/>
      <c r="B145" s="142" t="s">
        <v>3</v>
      </c>
      <c r="C145" s="143"/>
      <c r="D145" s="143"/>
      <c r="E145" s="143"/>
      <c r="F145" s="144"/>
      <c r="G145" s="145">
        <f>G140+G141</f>
        <v>2802.4360000000001</v>
      </c>
      <c r="H145" s="145"/>
      <c r="I145" s="146">
        <v>1</v>
      </c>
      <c r="J145" s="147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7.25" customHeight="1" x14ac:dyDescent="0.35">
      <c r="A146" s="112" t="s">
        <v>187</v>
      </c>
      <c r="B146" s="112"/>
      <c r="C146" s="112"/>
      <c r="D146" s="112"/>
      <c r="E146" s="112"/>
      <c r="F146" s="112"/>
      <c r="G146" s="112"/>
      <c r="H146" s="112"/>
      <c r="I146" s="112"/>
      <c r="J146" s="112"/>
      <c r="K146" s="31"/>
    </row>
    <row r="147" spans="1:36" ht="15.75" hidden="1" customHeight="1" x14ac:dyDescent="0.35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31"/>
    </row>
    <row r="148" spans="1:36" ht="19.5" hidden="1" x14ac:dyDescent="0.35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31"/>
    </row>
    <row r="149" spans="1:36" ht="19.5" hidden="1" x14ac:dyDescent="0.35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31"/>
    </row>
    <row r="150" spans="1:36" ht="19.5" hidden="1" x14ac:dyDescent="0.35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31"/>
    </row>
    <row r="151" spans="1:36" ht="6.75" customHeight="1" x14ac:dyDescent="0.35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31"/>
    </row>
    <row r="152" spans="1:36" ht="12" customHeight="1" x14ac:dyDescent="0.3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38"/>
    </row>
    <row r="153" spans="1:36" ht="19.5" x14ac:dyDescent="0.3">
      <c r="A153" s="94" t="s">
        <v>100</v>
      </c>
      <c r="B153" s="94"/>
      <c r="C153" s="94"/>
      <c r="D153" s="94"/>
      <c r="E153" s="94"/>
      <c r="F153" s="94"/>
      <c r="G153" s="94"/>
      <c r="H153" s="94"/>
      <c r="I153" s="94"/>
      <c r="J153" s="94"/>
      <c r="K153" s="38"/>
    </row>
    <row r="154" spans="1:36" ht="19.5" x14ac:dyDescent="0.3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38"/>
    </row>
    <row r="155" spans="1:36" ht="37.5" x14ac:dyDescent="0.3">
      <c r="A155" s="13" t="s">
        <v>114</v>
      </c>
      <c r="B155" s="111" t="s">
        <v>77</v>
      </c>
      <c r="C155" s="111"/>
      <c r="D155" s="111"/>
      <c r="E155" s="111"/>
      <c r="F155" s="111"/>
      <c r="G155" s="111"/>
      <c r="H155" s="111"/>
      <c r="I155" s="111" t="s">
        <v>78</v>
      </c>
      <c r="J155" s="111"/>
      <c r="K155" s="38"/>
    </row>
    <row r="156" spans="1:36" s="10" customFormat="1" ht="13.5" x14ac:dyDescent="0.2">
      <c r="A156" s="71">
        <v>1</v>
      </c>
      <c r="B156" s="97">
        <v>2</v>
      </c>
      <c r="C156" s="97"/>
      <c r="D156" s="97"/>
      <c r="E156" s="97"/>
      <c r="F156" s="97"/>
      <c r="G156" s="97"/>
      <c r="H156" s="97"/>
      <c r="I156" s="97">
        <v>3</v>
      </c>
      <c r="J156" s="97"/>
      <c r="K156" s="78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</row>
    <row r="157" spans="1:36" ht="19.5" x14ac:dyDescent="0.3">
      <c r="A157" s="13">
        <v>1</v>
      </c>
      <c r="B157" s="243" t="s">
        <v>183</v>
      </c>
      <c r="C157" s="243"/>
      <c r="D157" s="243"/>
      <c r="E157" s="243"/>
      <c r="F157" s="243"/>
      <c r="G157" s="243"/>
      <c r="H157" s="243"/>
      <c r="I157" s="249">
        <v>400</v>
      </c>
      <c r="J157" s="249"/>
      <c r="K157" s="38"/>
    </row>
    <row r="158" spans="1:36" ht="19.5" x14ac:dyDescent="0.3">
      <c r="A158" s="87">
        <v>2</v>
      </c>
      <c r="B158" s="224" t="s">
        <v>158</v>
      </c>
      <c r="C158" s="225"/>
      <c r="D158" s="225"/>
      <c r="E158" s="225"/>
      <c r="F158" s="225"/>
      <c r="G158" s="225"/>
      <c r="H158" s="226"/>
      <c r="I158" s="222">
        <v>15</v>
      </c>
      <c r="J158" s="223"/>
      <c r="K158" s="38"/>
    </row>
    <row r="159" spans="1:36" ht="19.5" x14ac:dyDescent="0.3">
      <c r="A159" s="87">
        <v>3</v>
      </c>
      <c r="B159" s="224" t="s">
        <v>179</v>
      </c>
      <c r="C159" s="225"/>
      <c r="D159" s="225"/>
      <c r="E159" s="225"/>
      <c r="F159" s="225"/>
      <c r="G159" s="225"/>
      <c r="H159" s="226"/>
      <c r="I159" s="222">
        <v>15</v>
      </c>
      <c r="J159" s="223"/>
      <c r="K159" s="38"/>
    </row>
    <row r="160" spans="1:36" ht="19.5" customHeight="1" x14ac:dyDescent="0.3">
      <c r="A160" s="87">
        <v>4</v>
      </c>
      <c r="B160" s="243" t="s">
        <v>155</v>
      </c>
      <c r="C160" s="243"/>
      <c r="D160" s="243"/>
      <c r="E160" s="243"/>
      <c r="F160" s="243"/>
      <c r="G160" s="243"/>
      <c r="H160" s="243"/>
      <c r="I160" s="222">
        <v>15</v>
      </c>
      <c r="J160" s="223"/>
      <c r="K160" s="38"/>
    </row>
    <row r="161" spans="1:36" ht="19.5" x14ac:dyDescent="0.3">
      <c r="A161" s="87">
        <v>5</v>
      </c>
      <c r="B161" s="224" t="s">
        <v>157</v>
      </c>
      <c r="C161" s="225"/>
      <c r="D161" s="225"/>
      <c r="E161" s="225"/>
      <c r="F161" s="225"/>
      <c r="G161" s="225"/>
      <c r="H161" s="226"/>
      <c r="I161" s="222">
        <v>5</v>
      </c>
      <c r="J161" s="223"/>
      <c r="K161" s="38"/>
    </row>
    <row r="162" spans="1:36" ht="19.5" x14ac:dyDescent="0.3">
      <c r="A162" s="87">
        <v>6</v>
      </c>
      <c r="B162" s="224" t="s">
        <v>156</v>
      </c>
      <c r="C162" s="225"/>
      <c r="D162" s="225"/>
      <c r="E162" s="225"/>
      <c r="F162" s="225"/>
      <c r="G162" s="225"/>
      <c r="H162" s="226"/>
      <c r="I162" s="222">
        <v>10</v>
      </c>
      <c r="J162" s="223"/>
      <c r="K162" s="38"/>
    </row>
    <row r="163" spans="1:36" ht="19.5" x14ac:dyDescent="0.3">
      <c r="A163" s="87">
        <v>7</v>
      </c>
      <c r="B163" s="224" t="s">
        <v>172</v>
      </c>
      <c r="C163" s="225"/>
      <c r="D163" s="225"/>
      <c r="E163" s="225"/>
      <c r="F163" s="225"/>
      <c r="G163" s="225"/>
      <c r="H163" s="226"/>
      <c r="I163" s="222">
        <v>5</v>
      </c>
      <c r="J163" s="223"/>
      <c r="K163" s="38"/>
    </row>
    <row r="164" spans="1:36" ht="19.5" x14ac:dyDescent="0.3">
      <c r="A164" s="87">
        <v>8</v>
      </c>
      <c r="B164" s="224" t="s">
        <v>180</v>
      </c>
      <c r="C164" s="225"/>
      <c r="D164" s="225"/>
      <c r="E164" s="225"/>
      <c r="F164" s="225"/>
      <c r="G164" s="225"/>
      <c r="H164" s="226"/>
      <c r="I164" s="222">
        <v>10</v>
      </c>
      <c r="J164" s="223"/>
      <c r="K164" s="38"/>
    </row>
    <row r="165" spans="1:36" ht="19.5" x14ac:dyDescent="0.3">
      <c r="A165" s="87">
        <v>9</v>
      </c>
      <c r="B165" s="224" t="s">
        <v>181</v>
      </c>
      <c r="C165" s="225"/>
      <c r="D165" s="225"/>
      <c r="E165" s="225"/>
      <c r="F165" s="225"/>
      <c r="G165" s="225"/>
      <c r="H165" s="226"/>
      <c r="I165" s="222">
        <v>10</v>
      </c>
      <c r="J165" s="223"/>
      <c r="K165" s="38"/>
    </row>
    <row r="166" spans="1:36" ht="19.5" x14ac:dyDescent="0.3">
      <c r="A166" s="87">
        <v>10</v>
      </c>
      <c r="B166" s="243" t="s">
        <v>182</v>
      </c>
      <c r="C166" s="243"/>
      <c r="D166" s="243"/>
      <c r="E166" s="243"/>
      <c r="F166" s="243"/>
      <c r="G166" s="243"/>
      <c r="H166" s="243"/>
      <c r="I166" s="222">
        <v>10</v>
      </c>
      <c r="J166" s="223"/>
      <c r="K166" s="38"/>
    </row>
    <row r="167" spans="1:36" s="4" customFormat="1" ht="19.5" x14ac:dyDescent="0.3">
      <c r="A167" s="1"/>
      <c r="B167" s="235" t="s">
        <v>4</v>
      </c>
      <c r="C167" s="235"/>
      <c r="D167" s="235"/>
      <c r="E167" s="235"/>
      <c r="F167" s="235"/>
      <c r="G167" s="235"/>
      <c r="H167" s="235"/>
      <c r="I167" s="244">
        <f>SUM(I157:J166)</f>
        <v>495</v>
      </c>
      <c r="J167" s="245"/>
      <c r="K167" s="3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</row>
    <row r="168" spans="1:36" s="5" customFormat="1" ht="19.5" x14ac:dyDescent="0.35">
      <c r="A168" s="112" t="s">
        <v>101</v>
      </c>
      <c r="B168" s="112"/>
      <c r="C168" s="112"/>
      <c r="D168" s="112"/>
      <c r="E168" s="112"/>
      <c r="F168" s="112"/>
      <c r="G168" s="112"/>
      <c r="H168" s="112"/>
      <c r="I168" s="112"/>
      <c r="J168" s="112"/>
      <c r="K168" s="39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</row>
    <row r="169" spans="1:36" s="5" customFormat="1" ht="19.5" x14ac:dyDescent="0.35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39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</row>
    <row r="170" spans="1:36" s="5" customFormat="1" x14ac:dyDescent="0.3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</row>
    <row r="171" spans="1:36" s="5" customFormat="1" x14ac:dyDescent="0.3">
      <c r="A171" s="94" t="s">
        <v>102</v>
      </c>
      <c r="B171" s="94"/>
      <c r="C171" s="94"/>
      <c r="D171" s="94"/>
      <c r="E171" s="94"/>
      <c r="F171" s="94"/>
      <c r="G171" s="94"/>
      <c r="H171" s="94"/>
      <c r="I171" s="94"/>
      <c r="J171" s="9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</row>
    <row r="172" spans="1:36" s="5" customFormat="1" x14ac:dyDescent="0.3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</row>
    <row r="173" spans="1:36" s="5" customFormat="1" x14ac:dyDescent="0.3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</row>
    <row r="174" spans="1:36" s="5" customFormat="1" x14ac:dyDescent="0.3">
      <c r="A174" s="26">
        <v>125</v>
      </c>
      <c r="B174" s="94" t="s">
        <v>66</v>
      </c>
      <c r="C174" s="94"/>
      <c r="D174" s="94"/>
      <c r="E174" s="94"/>
      <c r="F174" s="94"/>
      <c r="G174" s="94"/>
      <c r="H174" s="94"/>
      <c r="I174" s="94"/>
      <c r="J174" s="9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</row>
    <row r="175" spans="1:36" ht="19.5" x14ac:dyDescent="0.3">
      <c r="A175" s="255" t="s">
        <v>103</v>
      </c>
      <c r="B175" s="255"/>
      <c r="C175" s="255"/>
      <c r="D175" s="255"/>
      <c r="E175" s="255"/>
      <c r="F175" s="255"/>
      <c r="G175" s="255"/>
      <c r="H175" s="255"/>
      <c r="I175" s="255"/>
      <c r="J175" s="255"/>
      <c r="K175" s="38"/>
    </row>
    <row r="176" spans="1:36" ht="78.75" customHeight="1" x14ac:dyDescent="0.35">
      <c r="A176" s="13" t="s">
        <v>2</v>
      </c>
      <c r="B176" s="125" t="s">
        <v>147</v>
      </c>
      <c r="C176" s="256"/>
      <c r="D176" s="256"/>
      <c r="E176" s="257"/>
      <c r="F176" s="111" t="s">
        <v>104</v>
      </c>
      <c r="G176" s="258"/>
      <c r="H176" s="258"/>
      <c r="I176" s="13" t="s">
        <v>51</v>
      </c>
      <c r="J176" s="13" t="s">
        <v>105</v>
      </c>
      <c r="K176" s="31"/>
    </row>
    <row r="177" spans="1:36" s="10" customFormat="1" ht="21.75" customHeight="1" x14ac:dyDescent="0.2">
      <c r="A177" s="71">
        <v>1</v>
      </c>
      <c r="B177" s="97">
        <v>2</v>
      </c>
      <c r="C177" s="97"/>
      <c r="D177" s="97"/>
      <c r="E177" s="97"/>
      <c r="F177" s="97">
        <v>3</v>
      </c>
      <c r="G177" s="97"/>
      <c r="H177" s="97"/>
      <c r="I177" s="71">
        <v>4</v>
      </c>
      <c r="J177" s="71">
        <v>5</v>
      </c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</row>
    <row r="178" spans="1:36" ht="33.75" customHeight="1" x14ac:dyDescent="0.3">
      <c r="A178" s="15" t="s">
        <v>16</v>
      </c>
      <c r="B178" s="246" t="s">
        <v>184</v>
      </c>
      <c r="C178" s="247"/>
      <c r="D178" s="247"/>
      <c r="E178" s="248"/>
      <c r="F178" s="254" t="s">
        <v>159</v>
      </c>
      <c r="G178" s="254"/>
      <c r="H178" s="254"/>
      <c r="I178" s="84" t="s">
        <v>43</v>
      </c>
      <c r="J178" s="21">
        <v>1</v>
      </c>
    </row>
    <row r="179" spans="1:36" ht="33" customHeight="1" x14ac:dyDescent="0.3">
      <c r="A179" s="15" t="s">
        <v>17</v>
      </c>
      <c r="B179" s="246" t="s">
        <v>155</v>
      </c>
      <c r="C179" s="247"/>
      <c r="D179" s="247"/>
      <c r="E179" s="248"/>
      <c r="F179" s="259" t="s">
        <v>160</v>
      </c>
      <c r="G179" s="260"/>
      <c r="H179" s="261"/>
      <c r="I179" s="84" t="s">
        <v>161</v>
      </c>
      <c r="J179" s="21">
        <v>2</v>
      </c>
    </row>
    <row r="180" spans="1:36" ht="32.25" customHeight="1" x14ac:dyDescent="0.3">
      <c r="A180" s="15" t="s">
        <v>18</v>
      </c>
      <c r="B180" s="116" t="s">
        <v>185</v>
      </c>
      <c r="C180" s="117"/>
      <c r="D180" s="117"/>
      <c r="E180" s="118"/>
      <c r="F180" s="116" t="s">
        <v>186</v>
      </c>
      <c r="G180" s="117"/>
      <c r="H180" s="118"/>
      <c r="I180" s="84" t="s">
        <v>162</v>
      </c>
      <c r="J180" s="21">
        <v>1000</v>
      </c>
    </row>
    <row r="181" spans="1:36" x14ac:dyDescent="0.3">
      <c r="A181" s="112" t="s">
        <v>144</v>
      </c>
      <c r="B181" s="112"/>
      <c r="C181" s="112"/>
      <c r="D181" s="112"/>
      <c r="E181" s="112"/>
      <c r="F181" s="112"/>
      <c r="G181" s="112"/>
      <c r="H181" s="112"/>
      <c r="I181" s="112"/>
      <c r="J181" s="112"/>
    </row>
    <row r="182" spans="1:36" x14ac:dyDescent="0.3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</row>
    <row r="183" spans="1:36" s="9" customFormat="1" ht="21" customHeight="1" x14ac:dyDescent="0.2">
      <c r="A183" s="94" t="s">
        <v>109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8.75" customHeight="1" x14ac:dyDescent="0.35">
      <c r="A184" s="26">
        <v>3</v>
      </c>
      <c r="B184" s="94" t="s">
        <v>43</v>
      </c>
      <c r="C184" s="94"/>
      <c r="D184" s="94"/>
      <c r="E184" s="94"/>
      <c r="F184" s="94"/>
      <c r="G184" s="94"/>
      <c r="H184" s="94"/>
      <c r="I184" s="94"/>
      <c r="J184" s="94"/>
      <c r="K184" s="31"/>
    </row>
    <row r="185" spans="1:36" ht="21" customHeight="1" x14ac:dyDescent="0.35">
      <c r="A185" s="109" t="s">
        <v>61</v>
      </c>
      <c r="B185" s="109"/>
      <c r="C185" s="109"/>
      <c r="D185" s="109"/>
      <c r="E185" s="109"/>
      <c r="F185" s="109"/>
      <c r="G185" s="149"/>
      <c r="H185" s="20" t="s">
        <v>163</v>
      </c>
      <c r="I185" s="19" t="s">
        <v>178</v>
      </c>
      <c r="J185" s="19">
        <v>2023</v>
      </c>
      <c r="K185" s="31"/>
    </row>
    <row r="186" spans="1:36" s="10" customFormat="1" ht="13.5" x14ac:dyDescent="0.25">
      <c r="A186" s="148" t="s">
        <v>145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74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</row>
    <row r="187" spans="1:36" ht="19.5" x14ac:dyDescent="0.35">
      <c r="A187" s="109" t="s">
        <v>115</v>
      </c>
      <c r="B187" s="109"/>
      <c r="C187" s="109"/>
      <c r="D187" s="109"/>
      <c r="E187" s="109"/>
      <c r="F187" s="109"/>
      <c r="G187" s="109"/>
      <c r="H187" s="109"/>
      <c r="I187" s="109"/>
      <c r="J187" s="109"/>
      <c r="K187" s="31"/>
    </row>
    <row r="188" spans="1:36" ht="19.5" x14ac:dyDescent="0.35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31"/>
    </row>
    <row r="189" spans="1:36" ht="19.5" x14ac:dyDescent="0.35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31"/>
    </row>
    <row r="190" spans="1:36" ht="105.75" customHeight="1" x14ac:dyDescent="0.35">
      <c r="A190" s="13" t="s">
        <v>114</v>
      </c>
      <c r="B190" s="125" t="s">
        <v>116</v>
      </c>
      <c r="C190" s="126"/>
      <c r="D190" s="126"/>
      <c r="E190" s="126"/>
      <c r="F190" s="126"/>
      <c r="G190" s="111" t="s">
        <v>62</v>
      </c>
      <c r="H190" s="111"/>
      <c r="I190" s="125" t="s">
        <v>63</v>
      </c>
      <c r="J190" s="262"/>
      <c r="K190" s="31"/>
    </row>
    <row r="191" spans="1:36" ht="19.5" x14ac:dyDescent="0.35">
      <c r="A191" s="71">
        <v>1</v>
      </c>
      <c r="B191" s="135">
        <v>2</v>
      </c>
      <c r="C191" s="136"/>
      <c r="D191" s="136"/>
      <c r="E191" s="136"/>
      <c r="F191" s="137"/>
      <c r="G191" s="97">
        <v>3</v>
      </c>
      <c r="H191" s="97"/>
      <c r="I191" s="135">
        <v>4</v>
      </c>
      <c r="J191" s="137"/>
      <c r="K191" s="31"/>
    </row>
    <row r="192" spans="1:36" ht="32.25" customHeight="1" x14ac:dyDescent="0.3">
      <c r="A192" s="70" t="s">
        <v>16</v>
      </c>
      <c r="B192" s="116" t="s">
        <v>174</v>
      </c>
      <c r="C192" s="117"/>
      <c r="D192" s="117"/>
      <c r="E192" s="117"/>
      <c r="F192" s="118"/>
      <c r="G192" s="119">
        <v>8929818568</v>
      </c>
      <c r="H192" s="119"/>
      <c r="I192" s="92" t="s">
        <v>175</v>
      </c>
      <c r="J192" s="93"/>
    </row>
    <row r="193" spans="1:36" s="18" customFormat="1" x14ac:dyDescent="0.25">
      <c r="A193" s="86"/>
      <c r="B193" s="116"/>
      <c r="C193" s="117"/>
      <c r="D193" s="117"/>
      <c r="E193" s="117"/>
      <c r="F193" s="118"/>
      <c r="G193" s="119"/>
      <c r="H193" s="119"/>
      <c r="I193" s="92"/>
      <c r="J193" s="120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</row>
    <row r="194" spans="1:36" s="41" customFormat="1" x14ac:dyDescent="0.25">
      <c r="A194" s="79"/>
      <c r="B194" s="80"/>
      <c r="C194" s="80"/>
      <c r="D194" s="80"/>
      <c r="E194" s="80"/>
      <c r="F194" s="80"/>
      <c r="G194" s="81"/>
      <c r="H194" s="81"/>
      <c r="I194" s="82"/>
      <c r="J194" s="82"/>
    </row>
    <row r="195" spans="1:36" x14ac:dyDescent="0.3">
      <c r="A195" s="109" t="s">
        <v>117</v>
      </c>
      <c r="B195" s="109"/>
      <c r="C195" s="109"/>
      <c r="D195" s="109"/>
      <c r="E195" s="109"/>
      <c r="F195" s="109"/>
      <c r="G195" s="109"/>
      <c r="H195" s="109"/>
      <c r="I195" s="109"/>
      <c r="J195" s="109"/>
    </row>
    <row r="196" spans="1:36" s="73" customFormat="1" x14ac:dyDescent="0.25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</row>
    <row r="197" spans="1:36" ht="62.25" customHeight="1" x14ac:dyDescent="0.3">
      <c r="A197" s="62" t="s">
        <v>114</v>
      </c>
      <c r="B197" s="125" t="s">
        <v>118</v>
      </c>
      <c r="C197" s="126"/>
      <c r="D197" s="126"/>
      <c r="E197" s="126"/>
      <c r="F197" s="126"/>
      <c r="G197" s="111" t="s">
        <v>62</v>
      </c>
      <c r="H197" s="111"/>
      <c r="I197" s="125" t="s">
        <v>63</v>
      </c>
      <c r="J197" s="262"/>
    </row>
    <row r="198" spans="1:36" x14ac:dyDescent="0.3">
      <c r="A198" s="63">
        <v>1</v>
      </c>
      <c r="B198" s="135">
        <v>2</v>
      </c>
      <c r="C198" s="136"/>
      <c r="D198" s="136"/>
      <c r="E198" s="136"/>
      <c r="F198" s="137"/>
      <c r="G198" s="97">
        <v>3</v>
      </c>
      <c r="H198" s="97"/>
      <c r="I198" s="135">
        <v>4</v>
      </c>
      <c r="J198" s="137"/>
    </row>
    <row r="199" spans="1:36" ht="32.25" customHeight="1" x14ac:dyDescent="0.3">
      <c r="A199" s="68" t="s">
        <v>16</v>
      </c>
      <c r="B199" s="116" t="s">
        <v>170</v>
      </c>
      <c r="C199" s="117"/>
      <c r="D199" s="117"/>
      <c r="E199" s="117"/>
      <c r="F199" s="118"/>
      <c r="G199" s="119">
        <v>88634131839</v>
      </c>
      <c r="H199" s="119"/>
      <c r="I199" s="92" t="s">
        <v>171</v>
      </c>
      <c r="J199" s="93"/>
    </row>
    <row r="200" spans="1:36" s="16" customFormat="1" x14ac:dyDescent="0.25">
      <c r="A200" s="134" t="s">
        <v>119</v>
      </c>
      <c r="B200" s="134"/>
      <c r="C200" s="134"/>
      <c r="D200" s="134"/>
      <c r="E200" s="134"/>
      <c r="F200" s="134"/>
      <c r="G200" s="134"/>
      <c r="H200" s="134"/>
      <c r="I200" s="134"/>
      <c r="J200" s="134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</row>
    <row r="201" spans="1:36" s="29" customFormat="1" ht="24" customHeight="1" x14ac:dyDescent="0.3">
      <c r="A201" s="128"/>
      <c r="B201" s="129"/>
      <c r="C201" s="129"/>
      <c r="D201" s="129"/>
      <c r="E201" s="129"/>
      <c r="F201" s="129"/>
      <c r="G201" s="129"/>
      <c r="H201" s="129"/>
      <c r="I201" s="129"/>
      <c r="J201" s="130"/>
    </row>
    <row r="202" spans="1:36" s="29" customFormat="1" ht="18.75" customHeight="1" x14ac:dyDescent="0.3">
      <c r="A202" s="131"/>
      <c r="B202" s="132"/>
      <c r="C202" s="132"/>
      <c r="D202" s="132"/>
      <c r="E202" s="132"/>
      <c r="F202" s="132"/>
      <c r="G202" s="132"/>
      <c r="H202" s="132"/>
      <c r="I202" s="132"/>
      <c r="J202" s="133"/>
    </row>
    <row r="203" spans="1:36" s="29" customFormat="1" x14ac:dyDescent="0.3">
      <c r="A203" s="12"/>
      <c r="B203" s="11"/>
      <c r="C203" s="11"/>
      <c r="D203" s="11"/>
      <c r="E203" s="11"/>
      <c r="F203" s="11"/>
      <c r="G203" s="11"/>
      <c r="H203" s="11"/>
      <c r="I203" s="11"/>
      <c r="J203" s="11"/>
    </row>
    <row r="204" spans="1:36" s="29" customFormat="1" x14ac:dyDescent="0.3">
      <c r="A204" s="94" t="s">
        <v>64</v>
      </c>
      <c r="B204" s="94"/>
      <c r="C204" s="94"/>
      <c r="D204" s="94"/>
      <c r="E204" s="94"/>
      <c r="F204" s="94"/>
      <c r="G204" s="94"/>
      <c r="H204" s="94"/>
      <c r="I204" s="94"/>
      <c r="J204" s="94"/>
    </row>
    <row r="205" spans="1:36" s="29" customFormat="1" x14ac:dyDescent="0.3">
      <c r="A205" s="122" t="s">
        <v>166</v>
      </c>
      <c r="B205" s="123"/>
      <c r="C205" s="123"/>
      <c r="D205" s="123"/>
      <c r="E205" s="123"/>
      <c r="F205" s="123"/>
      <c r="G205" s="123"/>
      <c r="H205" s="123"/>
      <c r="I205" s="123"/>
      <c r="J205" s="124"/>
    </row>
    <row r="206" spans="1:36" s="29" customFormat="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</row>
    <row r="207" spans="1:36" s="29" customFormat="1" x14ac:dyDescent="0.3">
      <c r="A207" s="20"/>
      <c r="B207" s="19"/>
      <c r="C207" s="19"/>
      <c r="D207" s="18"/>
      <c r="E207" s="121"/>
      <c r="F207" s="121"/>
      <c r="G207" s="18"/>
      <c r="H207" s="121" t="s">
        <v>168</v>
      </c>
      <c r="I207" s="121"/>
      <c r="J207" s="121"/>
    </row>
    <row r="208" spans="1:36" s="37" customFormat="1" ht="12.75" x14ac:dyDescent="0.2">
      <c r="A208" s="114" t="s">
        <v>5</v>
      </c>
      <c r="B208" s="114"/>
      <c r="C208" s="114"/>
      <c r="D208" s="16"/>
      <c r="E208" s="115" t="s">
        <v>6</v>
      </c>
      <c r="F208" s="115"/>
      <c r="G208" s="16"/>
      <c r="H208" s="115" t="s">
        <v>65</v>
      </c>
      <c r="I208" s="115"/>
      <c r="J208" s="115"/>
    </row>
    <row r="209" spans="1:10" s="29" customForma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s="29" customFormat="1" x14ac:dyDescent="0.3">
      <c r="A210" s="94" t="s">
        <v>64</v>
      </c>
      <c r="B210" s="94"/>
      <c r="C210" s="94"/>
      <c r="D210" s="94"/>
      <c r="E210" s="94"/>
      <c r="F210" s="94"/>
      <c r="G210" s="94"/>
      <c r="H210" s="94"/>
      <c r="I210" s="94"/>
      <c r="J210" s="94"/>
    </row>
    <row r="211" spans="1:10" s="29" customFormat="1" x14ac:dyDescent="0.3">
      <c r="A211" s="122" t="s">
        <v>167</v>
      </c>
      <c r="B211" s="123"/>
      <c r="C211" s="123"/>
      <c r="D211" s="123"/>
      <c r="E211" s="123"/>
      <c r="F211" s="123"/>
      <c r="G211" s="123"/>
      <c r="H211" s="123"/>
      <c r="I211" s="123"/>
      <c r="J211" s="124"/>
    </row>
    <row r="212" spans="1:10" s="29" customForma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s="29" customFormat="1" x14ac:dyDescent="0.3">
      <c r="A213" s="20"/>
      <c r="B213" s="19"/>
      <c r="C213" s="19"/>
      <c r="D213" s="18"/>
      <c r="E213" s="121"/>
      <c r="F213" s="121"/>
      <c r="G213" s="18"/>
      <c r="H213" s="121" t="s">
        <v>169</v>
      </c>
      <c r="I213" s="121"/>
      <c r="J213" s="121"/>
    </row>
    <row r="214" spans="1:10" s="37" customFormat="1" ht="12.75" x14ac:dyDescent="0.2">
      <c r="A214" s="114" t="s">
        <v>5</v>
      </c>
      <c r="B214" s="114"/>
      <c r="C214" s="114"/>
      <c r="D214" s="16"/>
      <c r="E214" s="115" t="s">
        <v>6</v>
      </c>
      <c r="F214" s="115"/>
      <c r="G214" s="16"/>
      <c r="H214" s="115" t="s">
        <v>65</v>
      </c>
      <c r="I214" s="115"/>
      <c r="J214" s="115"/>
    </row>
    <row r="215" spans="1:10" s="29" customFormat="1" x14ac:dyDescent="0.3"/>
    <row r="216" spans="1:10" s="29" customFormat="1" x14ac:dyDescent="0.3"/>
    <row r="217" spans="1:10" s="29" customFormat="1" x14ac:dyDescent="0.3"/>
    <row r="218" spans="1:10" s="29" customFormat="1" x14ac:dyDescent="0.3"/>
    <row r="219" spans="1:10" s="29" customFormat="1" x14ac:dyDescent="0.3"/>
    <row r="220" spans="1:10" s="29" customFormat="1" x14ac:dyDescent="0.3"/>
    <row r="221" spans="1:10" s="29" customFormat="1" x14ac:dyDescent="0.3"/>
    <row r="222" spans="1:10" s="29" customFormat="1" x14ac:dyDescent="0.3"/>
    <row r="223" spans="1:10" s="29" customFormat="1" x14ac:dyDescent="0.3"/>
    <row r="224" spans="1:10" s="29" customFormat="1" x14ac:dyDescent="0.3"/>
    <row r="225" s="29" customFormat="1" x14ac:dyDescent="0.3"/>
    <row r="226" s="29" customFormat="1" x14ac:dyDescent="0.3"/>
    <row r="227" s="29" customFormat="1" x14ac:dyDescent="0.3"/>
    <row r="228" s="29" customFormat="1" x14ac:dyDescent="0.3"/>
    <row r="229" s="29" customFormat="1" x14ac:dyDescent="0.3"/>
    <row r="230" s="29" customFormat="1" x14ac:dyDescent="0.3"/>
    <row r="231" s="29" customFormat="1" x14ac:dyDescent="0.3"/>
    <row r="232" s="29" customFormat="1" x14ac:dyDescent="0.3"/>
    <row r="233" s="29" customFormat="1" x14ac:dyDescent="0.3"/>
    <row r="234" s="29" customFormat="1" x14ac:dyDescent="0.3"/>
    <row r="235" s="29" customFormat="1" x14ac:dyDescent="0.3"/>
    <row r="236" s="29" customFormat="1" x14ac:dyDescent="0.3"/>
    <row r="237" s="29" customFormat="1" x14ac:dyDescent="0.3"/>
    <row r="238" s="29" customFormat="1" x14ac:dyDescent="0.3"/>
    <row r="239" s="29" customFormat="1" x14ac:dyDescent="0.3"/>
    <row r="240" s="29" customFormat="1" x14ac:dyDescent="0.3"/>
    <row r="241" s="29" customFormat="1" x14ac:dyDescent="0.3"/>
    <row r="242" s="29" customFormat="1" x14ac:dyDescent="0.3"/>
    <row r="243" s="29" customFormat="1" x14ac:dyDescent="0.3"/>
    <row r="244" s="29" customFormat="1" x14ac:dyDescent="0.3"/>
    <row r="245" s="29" customFormat="1" x14ac:dyDescent="0.3"/>
    <row r="246" s="29" customFormat="1" x14ac:dyDescent="0.3"/>
    <row r="247" s="29" customFormat="1" x14ac:dyDescent="0.3"/>
    <row r="248" s="29" customFormat="1" x14ac:dyDescent="0.3"/>
    <row r="249" s="29" customFormat="1" x14ac:dyDescent="0.3"/>
    <row r="250" s="29" customFormat="1" x14ac:dyDescent="0.3"/>
    <row r="251" s="29" customFormat="1" x14ac:dyDescent="0.3"/>
    <row r="252" s="29" customFormat="1" x14ac:dyDescent="0.3"/>
    <row r="253" s="29" customFormat="1" x14ac:dyDescent="0.3"/>
    <row r="254" s="29" customFormat="1" x14ac:dyDescent="0.3"/>
    <row r="255" s="29" customFormat="1" x14ac:dyDescent="0.3"/>
    <row r="256" s="29" customFormat="1" x14ac:dyDescent="0.3"/>
    <row r="257" s="29" customFormat="1" x14ac:dyDescent="0.3"/>
    <row r="258" s="29" customFormat="1" x14ac:dyDescent="0.3"/>
    <row r="259" s="29" customFormat="1" x14ac:dyDescent="0.3"/>
    <row r="260" s="29" customFormat="1" x14ac:dyDescent="0.3"/>
    <row r="261" s="29" customFormat="1" x14ac:dyDescent="0.3"/>
    <row r="262" s="29" customFormat="1" x14ac:dyDescent="0.3"/>
    <row r="263" s="29" customFormat="1" x14ac:dyDescent="0.3"/>
    <row r="264" s="29" customFormat="1" x14ac:dyDescent="0.3"/>
    <row r="265" s="29" customFormat="1" x14ac:dyDescent="0.3"/>
    <row r="266" s="29" customFormat="1" x14ac:dyDescent="0.3"/>
    <row r="267" s="29" customFormat="1" x14ac:dyDescent="0.3"/>
    <row r="268" s="29" customFormat="1" x14ac:dyDescent="0.3"/>
    <row r="269" s="29" customFormat="1" x14ac:dyDescent="0.3"/>
    <row r="270" s="29" customFormat="1" x14ac:dyDescent="0.3"/>
    <row r="271" s="29" customFormat="1" x14ac:dyDescent="0.3"/>
    <row r="272" s="29" customFormat="1" x14ac:dyDescent="0.3"/>
    <row r="273" s="29" customFormat="1" x14ac:dyDescent="0.3"/>
    <row r="274" s="29" customFormat="1" x14ac:dyDescent="0.3"/>
    <row r="275" s="29" customFormat="1" x14ac:dyDescent="0.3"/>
    <row r="276" s="29" customFormat="1" x14ac:dyDescent="0.3"/>
    <row r="277" s="29" customFormat="1" x14ac:dyDescent="0.3"/>
    <row r="278" s="29" customFormat="1" x14ac:dyDescent="0.3"/>
    <row r="279" s="29" customFormat="1" x14ac:dyDescent="0.3"/>
    <row r="280" s="29" customFormat="1" x14ac:dyDescent="0.3"/>
    <row r="281" s="29" customFormat="1" x14ac:dyDescent="0.3"/>
    <row r="282" s="29" customFormat="1" x14ac:dyDescent="0.3"/>
    <row r="283" s="29" customFormat="1" x14ac:dyDescent="0.3"/>
    <row r="284" s="29" customFormat="1" x14ac:dyDescent="0.3"/>
    <row r="285" s="29" customFormat="1" x14ac:dyDescent="0.3"/>
    <row r="286" s="29" customFormat="1" x14ac:dyDescent="0.3"/>
    <row r="287" s="29" customFormat="1" x14ac:dyDescent="0.3"/>
    <row r="288" s="29" customFormat="1" x14ac:dyDescent="0.3"/>
    <row r="289" s="29" customFormat="1" x14ac:dyDescent="0.3"/>
    <row r="290" s="29" customFormat="1" x14ac:dyDescent="0.3"/>
    <row r="291" s="29" customFormat="1" x14ac:dyDescent="0.3"/>
    <row r="292" s="29" customFormat="1" x14ac:dyDescent="0.3"/>
    <row r="293" s="29" customFormat="1" x14ac:dyDescent="0.3"/>
    <row r="294" s="29" customFormat="1" x14ac:dyDescent="0.3"/>
    <row r="295" s="29" customFormat="1" x14ac:dyDescent="0.3"/>
    <row r="296" s="29" customFormat="1" x14ac:dyDescent="0.3"/>
    <row r="297" s="29" customFormat="1" x14ac:dyDescent="0.3"/>
    <row r="298" s="29" customFormat="1" x14ac:dyDescent="0.3"/>
    <row r="299" s="29" customFormat="1" x14ac:dyDescent="0.3"/>
    <row r="300" s="29" customFormat="1" x14ac:dyDescent="0.3"/>
    <row r="301" s="29" customFormat="1" x14ac:dyDescent="0.3"/>
    <row r="302" s="29" customFormat="1" x14ac:dyDescent="0.3"/>
    <row r="303" s="29" customFormat="1" x14ac:dyDescent="0.3"/>
    <row r="304" s="29" customFormat="1" x14ac:dyDescent="0.3"/>
    <row r="305" s="29" customFormat="1" x14ac:dyDescent="0.3"/>
    <row r="306" s="29" customFormat="1" x14ac:dyDescent="0.3"/>
    <row r="307" s="29" customFormat="1" x14ac:dyDescent="0.3"/>
    <row r="308" s="29" customFormat="1" x14ac:dyDescent="0.3"/>
    <row r="309" s="29" customFormat="1" x14ac:dyDescent="0.3"/>
    <row r="310" s="29" customFormat="1" x14ac:dyDescent="0.3"/>
    <row r="311" s="29" customFormat="1" x14ac:dyDescent="0.3"/>
    <row r="312" s="29" customFormat="1" x14ac:dyDescent="0.3"/>
    <row r="313" s="29" customFormat="1" x14ac:dyDescent="0.3"/>
    <row r="314" s="29" customFormat="1" x14ac:dyDescent="0.3"/>
    <row r="315" s="29" customFormat="1" x14ac:dyDescent="0.3"/>
    <row r="316" s="29" customFormat="1" x14ac:dyDescent="0.3"/>
    <row r="317" s="29" customFormat="1" x14ac:dyDescent="0.3"/>
    <row r="318" s="29" customFormat="1" x14ac:dyDescent="0.3"/>
    <row r="319" s="29" customFormat="1" x14ac:dyDescent="0.3"/>
    <row r="320" s="29" customFormat="1" x14ac:dyDescent="0.3"/>
    <row r="321" spans="1:10" s="29" customFormat="1" x14ac:dyDescent="0.3"/>
    <row r="322" spans="1:10" x14ac:dyDescent="0.3">
      <c r="A322" s="29"/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1:10" x14ac:dyDescent="0.3">
      <c r="A323" s="29"/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1:10" x14ac:dyDescent="0.3">
      <c r="A324" s="29"/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1:10" x14ac:dyDescent="0.3">
      <c r="A325" s="29"/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1:10" x14ac:dyDescent="0.3">
      <c r="A326" s="29"/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1:10" x14ac:dyDescent="0.3">
      <c r="A327" s="29"/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1:10" x14ac:dyDescent="0.3">
      <c r="A328" s="29"/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1:10" x14ac:dyDescent="0.3">
      <c r="A329" s="29"/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1:10" x14ac:dyDescent="0.3">
      <c r="A330" s="29"/>
      <c r="B330" s="29"/>
      <c r="C330" s="29"/>
      <c r="D330" s="29"/>
      <c r="E330" s="29"/>
      <c r="F330" s="29"/>
      <c r="G330" s="29"/>
      <c r="H330" s="29"/>
      <c r="I330" s="29"/>
      <c r="J330" s="29"/>
    </row>
    <row r="331" spans="1:10" x14ac:dyDescent="0.3">
      <c r="A331" s="29"/>
      <c r="B331" s="29"/>
      <c r="C331" s="29"/>
      <c r="D331" s="29"/>
      <c r="E331" s="29"/>
      <c r="F331" s="29"/>
      <c r="G331" s="29"/>
      <c r="H331" s="29"/>
      <c r="I331" s="29"/>
      <c r="J331" s="29"/>
    </row>
    <row r="332" spans="1:10" x14ac:dyDescent="0.3">
      <c r="A332" s="29"/>
      <c r="B332" s="29"/>
      <c r="C332" s="29"/>
      <c r="D332" s="29"/>
      <c r="E332" s="29"/>
      <c r="F332" s="29"/>
      <c r="G332" s="29"/>
      <c r="H332" s="29"/>
      <c r="I332" s="29"/>
      <c r="J332" s="29"/>
    </row>
    <row r="333" spans="1:10" x14ac:dyDescent="0.3">
      <c r="A333" s="29"/>
      <c r="B333" s="29"/>
      <c r="C333" s="29"/>
      <c r="D333" s="29"/>
      <c r="E333" s="29"/>
      <c r="F333" s="29"/>
      <c r="G333" s="29"/>
      <c r="H333" s="29"/>
      <c r="I333" s="29"/>
      <c r="J333" s="29"/>
    </row>
    <row r="334" spans="1:10" x14ac:dyDescent="0.3">
      <c r="A334" s="29"/>
      <c r="B334" s="29"/>
      <c r="C334" s="29"/>
      <c r="D334" s="29"/>
      <c r="E334" s="29"/>
      <c r="F334" s="29"/>
      <c r="G334" s="29"/>
      <c r="H334" s="29"/>
      <c r="I334" s="29"/>
      <c r="J334" s="29"/>
    </row>
    <row r="335" spans="1:10" x14ac:dyDescent="0.3">
      <c r="A335" s="29"/>
      <c r="B335" s="29"/>
      <c r="C335" s="29"/>
      <c r="D335" s="29"/>
      <c r="E335" s="29"/>
      <c r="F335" s="29"/>
      <c r="G335" s="29"/>
      <c r="H335" s="29"/>
      <c r="I335" s="29"/>
      <c r="J335" s="29"/>
    </row>
  </sheetData>
  <mergeCells count="235">
    <mergeCell ref="B192:F192"/>
    <mergeCell ref="G192:H192"/>
    <mergeCell ref="I192:J192"/>
    <mergeCell ref="I198:J198"/>
    <mergeCell ref="I197:J197"/>
    <mergeCell ref="I190:J190"/>
    <mergeCell ref="B190:F190"/>
    <mergeCell ref="B198:F198"/>
    <mergeCell ref="B161:H161"/>
    <mergeCell ref="B191:F191"/>
    <mergeCell ref="G191:H191"/>
    <mergeCell ref="I191:J191"/>
    <mergeCell ref="F180:H180"/>
    <mergeCell ref="B174:J174"/>
    <mergeCell ref="A171:J173"/>
    <mergeCell ref="A183:J183"/>
    <mergeCell ref="B184:J184"/>
    <mergeCell ref="I165:J165"/>
    <mergeCell ref="B178:E178"/>
    <mergeCell ref="F178:H178"/>
    <mergeCell ref="A168:J170"/>
    <mergeCell ref="A175:J175"/>
    <mergeCell ref="B176:E176"/>
    <mergeCell ref="F176:H176"/>
    <mergeCell ref="F177:H177"/>
    <mergeCell ref="F179:H179"/>
    <mergeCell ref="B180:E180"/>
    <mergeCell ref="B177:E177"/>
    <mergeCell ref="B33:E33"/>
    <mergeCell ref="H33:J33"/>
    <mergeCell ref="A32:J32"/>
    <mergeCell ref="I111:J111"/>
    <mergeCell ref="B86:F86"/>
    <mergeCell ref="A187:J189"/>
    <mergeCell ref="I164:J164"/>
    <mergeCell ref="B166:H166"/>
    <mergeCell ref="I167:J167"/>
    <mergeCell ref="I166:J166"/>
    <mergeCell ref="B167:H167"/>
    <mergeCell ref="B62:J63"/>
    <mergeCell ref="B80:F80"/>
    <mergeCell ref="B155:H155"/>
    <mergeCell ref="I155:J155"/>
    <mergeCell ref="B156:H156"/>
    <mergeCell ref="I156:J156"/>
    <mergeCell ref="B179:E179"/>
    <mergeCell ref="B157:H157"/>
    <mergeCell ref="I157:J157"/>
    <mergeCell ref="F35:G35"/>
    <mergeCell ref="H35:J35"/>
    <mergeCell ref="B165:H165"/>
    <mergeCell ref="I161:J161"/>
    <mergeCell ref="A79:J79"/>
    <mergeCell ref="A72:J75"/>
    <mergeCell ref="I160:J160"/>
    <mergeCell ref="B164:H164"/>
    <mergeCell ref="B158:H158"/>
    <mergeCell ref="I158:J158"/>
    <mergeCell ref="B159:H159"/>
    <mergeCell ref="I159:J159"/>
    <mergeCell ref="B163:H163"/>
    <mergeCell ref="I163:J163"/>
    <mergeCell ref="B162:H162"/>
    <mergeCell ref="I162:J162"/>
    <mergeCell ref="B125:J125"/>
    <mergeCell ref="A134:J134"/>
    <mergeCell ref="A135:J135"/>
    <mergeCell ref="B101:J102"/>
    <mergeCell ref="A132:J132"/>
    <mergeCell ref="A133:J133"/>
    <mergeCell ref="B113:H113"/>
    <mergeCell ref="I113:J113"/>
    <mergeCell ref="B112:H112"/>
    <mergeCell ref="I112:J112"/>
    <mergeCell ref="A106:B106"/>
    <mergeCell ref="B160:H160"/>
    <mergeCell ref="F1:J1"/>
    <mergeCell ref="A6:J6"/>
    <mergeCell ref="A4:J5"/>
    <mergeCell ref="A13:J13"/>
    <mergeCell ref="A14:J14"/>
    <mergeCell ref="A16:J16"/>
    <mergeCell ref="A18:J18"/>
    <mergeCell ref="A21:B21"/>
    <mergeCell ref="A27:J28"/>
    <mergeCell ref="A3:J3"/>
    <mergeCell ref="A7:J7"/>
    <mergeCell ref="A8:J11"/>
    <mergeCell ref="A12:J12"/>
    <mergeCell ref="A15:J15"/>
    <mergeCell ref="A17:J17"/>
    <mergeCell ref="A24:J24"/>
    <mergeCell ref="A25:J25"/>
    <mergeCell ref="A22:J23"/>
    <mergeCell ref="A26:J26"/>
    <mergeCell ref="A20:J20"/>
    <mergeCell ref="A19:J19"/>
    <mergeCell ref="A29:J30"/>
    <mergeCell ref="A31:B31"/>
    <mergeCell ref="C31:J31"/>
    <mergeCell ref="I85:J85"/>
    <mergeCell ref="A64:J64"/>
    <mergeCell ref="A65:J65"/>
    <mergeCell ref="A78:J78"/>
    <mergeCell ref="H34:J34"/>
    <mergeCell ref="A45:J46"/>
    <mergeCell ref="A47:J50"/>
    <mergeCell ref="A55:J57"/>
    <mergeCell ref="A38:J41"/>
    <mergeCell ref="A42:J44"/>
    <mergeCell ref="A66:J69"/>
    <mergeCell ref="A76:J77"/>
    <mergeCell ref="A70:J71"/>
    <mergeCell ref="B58:J59"/>
    <mergeCell ref="B60:J61"/>
    <mergeCell ref="A58:A59"/>
    <mergeCell ref="G84:H84"/>
    <mergeCell ref="I84:J84"/>
    <mergeCell ref="F33:G33"/>
    <mergeCell ref="A60:A61"/>
    <mergeCell ref="B84:F84"/>
    <mergeCell ref="A129:J131"/>
    <mergeCell ref="G86:H86"/>
    <mergeCell ref="I86:J86"/>
    <mergeCell ref="A114:J117"/>
    <mergeCell ref="A104:J105"/>
    <mergeCell ref="A96:J96"/>
    <mergeCell ref="A87:J87"/>
    <mergeCell ref="A88:J88"/>
    <mergeCell ref="B123:J123"/>
    <mergeCell ref="B124:J124"/>
    <mergeCell ref="I80:J80"/>
    <mergeCell ref="B81:F81"/>
    <mergeCell ref="G81:H81"/>
    <mergeCell ref="I81:J81"/>
    <mergeCell ref="B82:F82"/>
    <mergeCell ref="G82:H82"/>
    <mergeCell ref="I82:J82"/>
    <mergeCell ref="B83:F83"/>
    <mergeCell ref="G83:H83"/>
    <mergeCell ref="I83:J83"/>
    <mergeCell ref="G80:H80"/>
    <mergeCell ref="G143:H143"/>
    <mergeCell ref="I143:J143"/>
    <mergeCell ref="A94:J94"/>
    <mergeCell ref="A90:J93"/>
    <mergeCell ref="A89:J89"/>
    <mergeCell ref="A95:B95"/>
    <mergeCell ref="C95:J95"/>
    <mergeCell ref="A97:A98"/>
    <mergeCell ref="B97:J98"/>
    <mergeCell ref="B109:H109"/>
    <mergeCell ref="I109:J109"/>
    <mergeCell ref="B128:J128"/>
    <mergeCell ref="B110:H110"/>
    <mergeCell ref="I110:J110"/>
    <mergeCell ref="G138:H138"/>
    <mergeCell ref="A127:J127"/>
    <mergeCell ref="C126:J126"/>
    <mergeCell ref="B99:J100"/>
    <mergeCell ref="A101:A102"/>
    <mergeCell ref="A136:J136"/>
    <mergeCell ref="A137:J137"/>
    <mergeCell ref="B138:F138"/>
    <mergeCell ref="I138:J138"/>
    <mergeCell ref="I139:J139"/>
    <mergeCell ref="B139:F139"/>
    <mergeCell ref="G139:H139"/>
    <mergeCell ref="A211:J211"/>
    <mergeCell ref="E213:F213"/>
    <mergeCell ref="H213:J213"/>
    <mergeCell ref="A146:J152"/>
    <mergeCell ref="B140:F140"/>
    <mergeCell ref="G140:H140"/>
    <mergeCell ref="I140:J140"/>
    <mergeCell ref="B141:F141"/>
    <mergeCell ref="G141:H141"/>
    <mergeCell ref="I141:J141"/>
    <mergeCell ref="B145:F145"/>
    <mergeCell ref="G145:H145"/>
    <mergeCell ref="I145:J145"/>
    <mergeCell ref="G142:H142"/>
    <mergeCell ref="I142:J142"/>
    <mergeCell ref="B144:F144"/>
    <mergeCell ref="G144:H144"/>
    <mergeCell ref="I144:J144"/>
    <mergeCell ref="B142:F142"/>
    <mergeCell ref="A186:J186"/>
    <mergeCell ref="A185:G185"/>
    <mergeCell ref="B143:F143"/>
    <mergeCell ref="A214:C214"/>
    <mergeCell ref="E214:F214"/>
    <mergeCell ref="H214:J214"/>
    <mergeCell ref="B193:F193"/>
    <mergeCell ref="G193:H193"/>
    <mergeCell ref="I193:J193"/>
    <mergeCell ref="H207:J207"/>
    <mergeCell ref="E207:F207"/>
    <mergeCell ref="A208:C208"/>
    <mergeCell ref="E208:F208"/>
    <mergeCell ref="H208:J208"/>
    <mergeCell ref="A205:J205"/>
    <mergeCell ref="A204:J204"/>
    <mergeCell ref="B197:F197"/>
    <mergeCell ref="A195:J196"/>
    <mergeCell ref="A201:J202"/>
    <mergeCell ref="A200:J200"/>
    <mergeCell ref="B199:F199"/>
    <mergeCell ref="G199:H199"/>
    <mergeCell ref="G197:H197"/>
    <mergeCell ref="G198:H198"/>
    <mergeCell ref="B36:E36"/>
    <mergeCell ref="I199:J199"/>
    <mergeCell ref="A210:J210"/>
    <mergeCell ref="A62:A63"/>
    <mergeCell ref="A37:J37"/>
    <mergeCell ref="B34:E34"/>
    <mergeCell ref="F34:G34"/>
    <mergeCell ref="B35:E35"/>
    <mergeCell ref="F36:G36"/>
    <mergeCell ref="H36:J36"/>
    <mergeCell ref="A153:J154"/>
    <mergeCell ref="A118:J118"/>
    <mergeCell ref="B119:J119"/>
    <mergeCell ref="B120:J120"/>
    <mergeCell ref="B121:J121"/>
    <mergeCell ref="B122:J122"/>
    <mergeCell ref="B85:F85"/>
    <mergeCell ref="G85:H85"/>
    <mergeCell ref="A103:J103"/>
    <mergeCell ref="A99:A100"/>
    <mergeCell ref="A107:J108"/>
    <mergeCell ref="B111:H111"/>
    <mergeCell ref="G190:H190"/>
    <mergeCell ref="A181:J182"/>
  </mergeCells>
  <dataValidations xWindow="434" yWindow="573" count="43">
    <dataValidation type="list" allowBlank="1" showInputMessage="1" showErrorMessage="1" error="Необходимо выбрать значение из предложенных" sqref="B213 I185 B207">
      <formula1>"января,февраля,марта,апреля,мая,июня,июля,августа,сентября,октября,ноября,декабря"</formula1>
    </dataValidation>
    <dataValidation allowBlank="1" showInputMessage="1" showErrorMessage="1" prompt="Введите Ф.И.О в формате &quot;Фамилия И.О.&quot;" sqref="H213:J213 H207:J207"/>
    <dataValidation type="list" allowBlank="1" showInputMessage="1" showErrorMessage="1" error="Необходимо выбрать значение из предложенных" sqref="C213 J185 C207">
      <formula1>"2019,2020,2021,2022,2023"</formula1>
    </dataValidation>
    <dataValidation type="list" allowBlank="1" showInputMessage="1" showErrorMessage="1" error="Необходимо выбрать значение из предложенных" sqref="A213 H185 A207">
      <formula1>"01,02,03,04,05,06,07,08,09,10,11,12,13,14,15,16,17,18,19,20,21,22,23,24,25,26,27,28,29,30,31"</formula1>
    </dataValidation>
    <dataValidation type="textLength" allowBlank="1" showInputMessage="1" showErrorMessage="1" error="Объем текста не должен превышать 250 символов." prompt="Введите наименование муниципального района или городского округа." sqref="A211:J211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наименование поселения." sqref="A205:J205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Заполните при необходимости" sqref="A201">
      <formula1>0</formula1>
      <formula2>250</formula2>
    </dataValidation>
    <dataValidation type="textLength" allowBlank="1" showInputMessage="1" showErrorMessage="1" error="Объем текста не должен превышать 250 символов." prompt="Введите Ф.И.О полностью, без сокращений." sqref="B199:F199 B192:F194">
      <formula1>1</formula1>
      <formula2>250</formula2>
    </dataValidation>
    <dataValidation type="textLength" allowBlank="1" showInputMessage="1" showErrorMessage="1" error="Объем текста не должен превышать 100 символов." prompt="Введите адрес электронной почты." sqref="I199:J199 I192:J194">
      <formula1>1</formula1>
      <formula2>100</formula2>
    </dataValidation>
    <dataValidation type="textLength" allowBlank="1" showInputMessage="1" showErrorMessage="1" error="Максимум 11 цифр. " prompt="Введите только цифры. " sqref="G199:H199 G192:H194">
      <formula1>1</formula1>
      <formula2>11</formula2>
    </dataValidation>
    <dataValidation type="textLength" allowBlank="1" showInputMessage="1" showErrorMessage="1" error="Объем текста не должен превышать 200 символов." prompt="Введите наименование юридического лица из гарантийного письма.  " sqref="C157:H157 C160:H161 B166:H166 B157:B165">
      <formula1>0</formula1>
      <formula2>200</formula2>
    </dataValidation>
    <dataValidation type="decimal" allowBlank="1" showInputMessage="1" showErrorMessage="1" error="Должно быть введено действительное число" sqref="G141:H141 G83:H83">
      <formula1>0</formula1>
      <formula2>99999999</formula2>
    </dataValidation>
    <dataValidation type="decimal" allowBlank="1" showInputMessage="1" showErrorMessage="1" error="Максимальное значение 2 000." prompt="Укажите сумму в тыс. рублей. " sqref="G140:H140 G82:H82">
      <formula1>0</formula1>
      <formula2>2000</formula2>
    </dataValidation>
    <dataValidation type="decimal" allowBlank="1" showInputMessage="1" showErrorMessage="1" error="Максимальное значение 5 000." prompt="Введите сумму вклада из гарантийного письма." sqref="J161 J157 I157:I165">
      <formula1>0</formula1>
      <formula2>5000</formula2>
    </dataValidation>
    <dataValidation type="textLength" allowBlank="1" showInputMessage="1" showErrorMessage="1" error="Объем текста не должен превышать 250 символов." prompt="Введите наименование юр. лица либо ФИО физ. лица. " sqref="B178:B180 C178:E179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форму нефинансового участия в соответствии с гарантийным письмом." sqref="F178:F180 G178:H179">
      <formula1>1</formula1>
      <formula2>250</formula2>
    </dataValidation>
    <dataValidation type="textLength" allowBlank="1" showInputMessage="1" showErrorMessage="1" error="Объем текста не должен превышать 10 символов." prompt="Укажите единицу измерения, например шт., кв.м., кг. " sqref="I178:I180">
      <formula1>1</formula1>
      <formula2>10</formula2>
    </dataValidation>
    <dataValidation type="decimal" allowBlank="1" showInputMessage="1" showErrorMessage="1" error="Максимальное значение 10 000." prompt="Укажите количество." sqref="J178:J180">
      <formula1>1</formula1>
      <formula2>10000</formula2>
    </dataValidation>
    <dataValidation type="whole" allowBlank="1" showInputMessage="1" showErrorMessage="1" error="Максимальное значение 1 000." prompt="Укажите количество человек согласно протоколу собрания граждан о выдвижении инициативы." sqref="A174 A106">
      <formula1>0</formula1>
      <formula2>1000</formula2>
    </dataValidation>
    <dataValidation type="decimal" allowBlank="1" showInputMessage="1" showErrorMessage="1" error="Максимальное значение 5 000." prompt="Укажите сумму в тыс. рублей. " sqref="G142:H144 G84:H85">
      <formula1>0</formula1>
      <formula2>5000</formula2>
    </dataValidation>
    <dataValidation type="whole" allowBlank="1" showInputMessage="1" showErrorMessage="1" error="Максимум 10." prompt="Укажите количество форм, без учета трудового участия. " sqref="A184">
      <formula1>0</formula1>
      <formula2>10</formula2>
    </dataValidation>
    <dataValidation allowBlank="1" showInputMessage="1" showErrorMessage="1" prompt="Скопируйте ссылку из адресной строки браузера и вставьте в ячейку. " sqref="A78 A132"/>
    <dataValidation type="whole" allowBlank="1" showInputMessage="1" showErrorMessage="1" error="Максимальное значение 8" prompt="Укажите количество каналов. " sqref="A128">
      <formula1>0</formula1>
      <formula2>8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" sqref="A119:A126">
      <formula1>1</formula1>
    </dataValidation>
    <dataValidation type="textLength" allowBlank="1" showInputMessage="1" showErrorMessage="1" error="Объем текста не должен превышать 250 символов." prompt="Введите наименование иного канала информирования. " sqref="C126:J126">
      <formula1>1</formula1>
      <formula2>250</formula2>
    </dataValidation>
    <dataValidation type="textLength" allowBlank="1" showInputMessage="1" showErrorMessage="1" error="Объем текста не должен превышать 250 символов" prompt="Опишите целевую группу, которая будет пользоваться результатами реализованного проекта.  " sqref="B111:H112">
      <formula1>0</formula1>
      <formula2>250</formula2>
    </dataValidation>
    <dataValidation type="decimal" allowBlank="1" showInputMessage="1" showErrorMessage="1" error="Максимальное значение 10 000 чел." prompt="Укажите количество человек в данной группе." sqref="I111:J112">
      <formula1>0</formula1>
      <formula2>10000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." sqref="A97:A102 A58:A63 A51:A54">
      <formula1>1</formula1>
    </dataValidation>
    <dataValidation type="textLength" allowBlank="1" showInputMessage="1" showErrorMessage="1" error="Объем текста не должен превышать 500 символов" prompt="Опишите прогноз влияния реализации проекта на ситуацию в населенном пункте, ожидаемый социальный или экономический эффект для муниципального образования." sqref="A90">
      <formula1>1</formula1>
      <formula2>500</formula2>
    </dataValidation>
    <dataValidation type="textLength" allowBlank="1" showInputMessage="1" showErrorMessage="1" error="Объем текста не должен превышать 500 символов" prompt="Коротко опишиет суть проблемы, её негативные социально-экономические последствия, степень неотложности решения и т.д." sqref="A66 A70 A72:A74">
      <formula1>1</formula1>
      <formula2>500</formula2>
    </dataValidation>
    <dataValidation type="textLength" allowBlank="1" showInputMessage="1" showErrorMessage="1" error="Объем текста не должен превышать 500 символов" prompt="В соответствии с Федеральным законом от 06.10.2003 №131-ФЗ &quot;Об общих принципах организации местного самоуправления в Российской Федерации&quot;" sqref="A45">
      <formula1>0</formula1>
      <formula2>500</formula2>
    </dataValidation>
    <dataValidation type="list" allowBlank="1" showInputMessage="1" showErrorMessage="1" error="Необходимо выбрать значение из предложенных" sqref="A95">
      <formula1>"в наличии,отсутствует"</formula1>
    </dataValidation>
    <dataValidation type="date" allowBlank="1" showInputMessage="1" showErrorMessage="1" error="Укажите дату в формате 00.00.0000" prompt="Укажите дату в формате 00.00.0000" sqref="F36:G36">
      <formula1>1</formula1>
      <formula2>45658</formula2>
    </dataValidation>
    <dataValidation type="textLength" allowBlank="1" showInputMessage="1" showErrorMessage="1" error="Объем текста не дожен превышать 200 знаков" prompt="Укажите номер документа" sqref="H36:J36">
      <formula1>0</formula1>
      <formula2>200</formula2>
    </dataValidation>
    <dataValidation type="textLength" allowBlank="1" showInputMessage="1" showErrorMessage="1" error="Объем текста не должен превышать 250 символов." prompt="Укажите вид документа, например выписка из ЕГРН, свидетельство о праве собственности" sqref="B35:E36">
      <formula1>0</formula1>
      <formula2>250</formula2>
    </dataValidation>
    <dataValidation type="whole" allowBlank="1" showInputMessage="1" showErrorMessage="1" error="Должно быть введено целое число" sqref="E21:J21">
      <formula1>0</formula1>
      <formula2>1500000</formula2>
    </dataValidation>
    <dataValidation type="textLength" allowBlank="1" showInputMessage="1" showErrorMessage="1" error="Объем текста не должен превышать 250 символов" sqref="A15:J15 A19:J19 A17:J17">
      <formula1>0</formula1>
      <formula2>250</formula2>
    </dataValidation>
    <dataValidation type="textLength" allowBlank="1" showInputMessage="1" showErrorMessage="1" error="Объем текста не должен превышать 250 символов" prompt="Укажите один из 15 возможных типов объекта." sqref="A25:J25">
      <formula1>0</formula1>
      <formula2>250</formula2>
    </dataValidation>
    <dataValidation type="textLength" allowBlank="1" showInputMessage="1" showErrorMessage="1" error="Объем текста не должен превышать 500 символов" prompt="Укажите адрес объекта включая название района, населенного пункта,  улицы, номер дома, при наличии – наименование организации" sqref="A27:J28">
      <formula1>0</formula1>
      <formula2>500</formula2>
    </dataValidation>
    <dataValidation type="whole" allowBlank="1" showInputMessage="1" showErrorMessage="1" error="Максимальное значение 1 150 000 чел." sqref="A21:B21">
      <formula1>0</formula1>
      <formula2>1150000</formula2>
    </dataValidation>
    <dataValidation type="textLength" allowBlank="1" showInputMessage="1" showErrorMessage="1" error="Объем текста не должен превышать 250 символов" prompt="Введите наименование местной администрации муниципального района, городского округа." sqref="A6:J6">
      <formula1>1</formula1>
      <formula2>250</formula2>
    </dataValidation>
    <dataValidation type="textLength" allowBlank="1" showInputMessage="1" showErrorMessage="1" error="Объем текста не должен превышать 500 символов." prompt="Введите наименование проекта в соответствии с протоколом собрания, сметной и технической документацией." sqref="A12 A8:A9">
      <formula1>1</formula1>
      <formula2>500</formula2>
    </dataValidation>
    <dataValidation type="list" allowBlank="1" showInputMessage="1" showErrorMessage="1" error="Необходимо выбрать значение из предложенных" sqref="A31:B31">
      <formula1>"в наличии,отсутствуют"</formula1>
    </dataValidation>
  </dataValidations>
  <hyperlinks>
    <hyperlink ref="I199" r:id="rId1"/>
    <hyperlink ref="I192" r:id="rId2"/>
    <hyperlink ref="A133" r:id="rId3" display="https://cloud.mail.ru/public/MtsM/fQYvy5Hk2"/>
    <hyperlink ref="A135" r:id="rId4"/>
    <hyperlink ref="A78" r:id="rId5"/>
    <hyperlink ref="A132" r:id="rId6"/>
    <hyperlink ref="A136" r:id="rId7"/>
    <hyperlink ref="A134" r:id="rId8"/>
  </hyperlinks>
  <pageMargins left="0.98425196850393704" right="0.59055118110236227" top="0.59055118110236227" bottom="0.59055118110236227" header="0.39370078740157483" footer="0.39370078740157483"/>
  <pageSetup paperSize="9" scale="71" orientation="portrait" r:id="rId9"/>
  <headerFooter>
    <oddFooter>&amp;C&amp;P</oddFooter>
  </headerFooter>
  <rowBreaks count="4" manualBreakCount="4">
    <brk id="46" max="9" man="1"/>
    <brk id="88" max="9" man="1"/>
    <brk id="135" max="9" man="1"/>
    <brk id="182" max="9" man="1"/>
  </rowBreaks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22"/>
  <sheetViews>
    <sheetView view="pageBreakPreview" zoomScale="70" zoomScaleNormal="90" zoomScaleSheetLayoutView="70" workbookViewId="0">
      <pane ySplit="12" topLeftCell="A22" activePane="bottomLeft" state="frozenSplit"/>
      <selection pane="bottomLeft" activeCell="B14" sqref="B14"/>
    </sheetView>
  </sheetViews>
  <sheetFormatPr defaultColWidth="8.625" defaultRowHeight="15.75" x14ac:dyDescent="0.25"/>
  <cols>
    <col min="1" max="1" width="3.125" style="43" customWidth="1"/>
    <col min="2" max="2" width="41.25" style="43" customWidth="1"/>
    <col min="3" max="3" width="20.25" style="43" customWidth="1"/>
    <col min="4" max="4" width="11.125" style="60" customWidth="1"/>
    <col min="5" max="5" width="8.375" style="61" bestFit="1" customWidth="1"/>
    <col min="6" max="16384" width="8.625" style="43"/>
  </cols>
  <sheetData>
    <row r="1" spans="1:5" x14ac:dyDescent="0.25">
      <c r="A1" s="264" t="s">
        <v>69</v>
      </c>
      <c r="B1" s="264"/>
      <c r="C1" s="264"/>
      <c r="D1" s="264"/>
      <c r="E1" s="264"/>
    </row>
    <row r="2" spans="1:5" x14ac:dyDescent="0.25">
      <c r="A2" s="264" t="str">
        <f>ФОРМА!A6</f>
        <v xml:space="preserve">Администрация  Анастасиевского сельского поселения Матвеево-Курганского района </v>
      </c>
      <c r="B2" s="264"/>
      <c r="C2" s="264"/>
      <c r="D2" s="264"/>
      <c r="E2" s="264"/>
    </row>
    <row r="3" spans="1:5" x14ac:dyDescent="0.25">
      <c r="A3" s="44"/>
      <c r="B3" s="44"/>
      <c r="C3" s="44"/>
      <c r="D3" s="45"/>
      <c r="E3" s="46"/>
    </row>
    <row r="4" spans="1:5" x14ac:dyDescent="0.25">
      <c r="A4" s="265" t="s">
        <v>72</v>
      </c>
      <c r="B4" s="265"/>
      <c r="C4" s="47"/>
      <c r="D4" s="45"/>
      <c r="E4" s="46"/>
    </row>
    <row r="5" spans="1:5" x14ac:dyDescent="0.25">
      <c r="A5" s="266" t="str">
        <f>ФОРМА!A8</f>
        <v>Выборочный капитальный ремонт, благоустройство территории МУК  Анастасиевского СДК  по адресу: Ростовская область, р-н Матвеево-Курганский, с. Марфинка, ул. Центральная, 59</v>
      </c>
      <c r="B5" s="267"/>
      <c r="C5" s="267"/>
      <c r="D5" s="267"/>
      <c r="E5" s="268"/>
    </row>
    <row r="6" spans="1:5" x14ac:dyDescent="0.25">
      <c r="A6" s="269"/>
      <c r="B6" s="270"/>
      <c r="C6" s="270"/>
      <c r="D6" s="270"/>
      <c r="E6" s="271"/>
    </row>
    <row r="7" spans="1:5" x14ac:dyDescent="0.25">
      <c r="A7" s="269"/>
      <c r="B7" s="270"/>
      <c r="C7" s="270"/>
      <c r="D7" s="270"/>
      <c r="E7" s="271"/>
    </row>
    <row r="8" spans="1:5" x14ac:dyDescent="0.25">
      <c r="A8" s="272"/>
      <c r="B8" s="273"/>
      <c r="C8" s="273"/>
      <c r="D8" s="273"/>
      <c r="E8" s="274"/>
    </row>
    <row r="9" spans="1:5" x14ac:dyDescent="0.25">
      <c r="A9" s="48"/>
      <c r="B9" s="48"/>
      <c r="C9" s="48"/>
      <c r="D9" s="49"/>
      <c r="E9" s="50"/>
    </row>
    <row r="10" spans="1:5" x14ac:dyDescent="0.25">
      <c r="A10" s="51" t="s">
        <v>73</v>
      </c>
      <c r="B10" s="52"/>
      <c r="C10" s="53"/>
      <c r="D10" s="49"/>
      <c r="E10" s="50"/>
    </row>
    <row r="12" spans="1:5" s="44" customFormat="1" ht="31.5" x14ac:dyDescent="0.25">
      <c r="A12" s="54" t="s">
        <v>57</v>
      </c>
      <c r="B12" s="54" t="s">
        <v>70</v>
      </c>
      <c r="C12" s="54" t="s">
        <v>71</v>
      </c>
      <c r="D12" s="55" t="s">
        <v>58</v>
      </c>
      <c r="E12" s="56" t="s">
        <v>59</v>
      </c>
    </row>
    <row r="13" spans="1:5" ht="47.25" x14ac:dyDescent="0.25">
      <c r="A13" s="64" t="s">
        <v>16</v>
      </c>
      <c r="B13" s="66" t="s">
        <v>110</v>
      </c>
      <c r="C13" s="65" t="s">
        <v>141</v>
      </c>
      <c r="D13" s="24">
        <f>ФОРМА!A106</f>
        <v>200</v>
      </c>
      <c r="E13" s="57">
        <f>ROUNDDOWN(IF(D13&lt;=200,D13/10,"20"),0)</f>
        <v>20</v>
      </c>
    </row>
    <row r="14" spans="1:5" ht="63" x14ac:dyDescent="0.25">
      <c r="A14" s="64" t="s">
        <v>17</v>
      </c>
      <c r="B14" s="66" t="s">
        <v>111</v>
      </c>
      <c r="C14" s="65" t="s">
        <v>140</v>
      </c>
      <c r="D14" s="24">
        <f>ФОРМА!I113</f>
        <v>1512</v>
      </c>
      <c r="E14" s="57">
        <f>ROUNDDOWN(IF(D14&lt;=1500,D14/100,"15"),0)</f>
        <v>15</v>
      </c>
    </row>
    <row r="15" spans="1:5" ht="47.25" x14ac:dyDescent="0.25">
      <c r="A15" s="64" t="s">
        <v>18</v>
      </c>
      <c r="B15" s="66" t="s">
        <v>136</v>
      </c>
      <c r="C15" s="65" t="s">
        <v>135</v>
      </c>
      <c r="D15" s="24">
        <f>ФОРМА!A128</f>
        <v>4</v>
      </c>
      <c r="E15" s="57">
        <f>ROUNDDOWN(IF(D15&lt;=5,D15,"5"),0)</f>
        <v>4</v>
      </c>
    </row>
    <row r="16" spans="1:5" ht="63" x14ac:dyDescent="0.25">
      <c r="A16" s="64" t="s">
        <v>19</v>
      </c>
      <c r="B16" s="66" t="s">
        <v>142</v>
      </c>
      <c r="C16" s="65" t="s">
        <v>139</v>
      </c>
      <c r="D16" s="27">
        <f>ФОРМА!I143</f>
        <v>5.2703076894530326E-2</v>
      </c>
      <c r="E16" s="58">
        <f>ROUNDDOWN(IF(D16&lt;=25%,D16*100,"25"),0)</f>
        <v>5</v>
      </c>
    </row>
    <row r="17" spans="1:5" ht="63" x14ac:dyDescent="0.25">
      <c r="A17" s="64" t="s">
        <v>52</v>
      </c>
      <c r="B17" s="66" t="s">
        <v>134</v>
      </c>
      <c r="C17" s="65" t="s">
        <v>138</v>
      </c>
      <c r="D17" s="27">
        <f>ФОРМА!I144</f>
        <v>0.17663204440708011</v>
      </c>
      <c r="E17" s="58">
        <f>ROUNDDOWN(IF(D17&lt;=40%,D17/2*100,"20"),0)</f>
        <v>8</v>
      </c>
    </row>
    <row r="18" spans="1:5" ht="47.25" x14ac:dyDescent="0.25">
      <c r="A18" s="64" t="s">
        <v>53</v>
      </c>
      <c r="B18" s="66" t="s">
        <v>112</v>
      </c>
      <c r="C18" s="65" t="s">
        <v>133</v>
      </c>
      <c r="D18" s="24">
        <f>ФОРМА!A174</f>
        <v>125</v>
      </c>
      <c r="E18" s="57">
        <f>ROUNDDOWN(IF(D18&lt;=120,D18/20,"6"),0)</f>
        <v>6</v>
      </c>
    </row>
    <row r="19" spans="1:5" ht="78.75" x14ac:dyDescent="0.25">
      <c r="A19" s="64" t="s">
        <v>54</v>
      </c>
      <c r="B19" s="66" t="s">
        <v>113</v>
      </c>
      <c r="C19" s="65" t="s">
        <v>132</v>
      </c>
      <c r="D19" s="24">
        <f>ФОРМА!A184</f>
        <v>3</v>
      </c>
      <c r="E19" s="57">
        <f>ROUNDDOWN(IF(D19&lt;=3,D19,"3"),0)</f>
        <v>3</v>
      </c>
    </row>
    <row r="20" spans="1:5" ht="63" x14ac:dyDescent="0.25">
      <c r="A20" s="64" t="s">
        <v>55</v>
      </c>
      <c r="B20" s="66" t="s">
        <v>137</v>
      </c>
      <c r="C20" s="65" t="s">
        <v>106</v>
      </c>
      <c r="D20" s="24" t="str">
        <f>ФОРМА!A95</f>
        <v>в наличии</v>
      </c>
      <c r="E20" s="57" t="str">
        <f>IF(D20="в наличии","1","0")</f>
        <v>1</v>
      </c>
    </row>
    <row r="21" spans="1:5" ht="110.25" x14ac:dyDescent="0.25">
      <c r="A21" s="64" t="s">
        <v>56</v>
      </c>
      <c r="B21" s="66" t="s">
        <v>131</v>
      </c>
      <c r="C21" s="65" t="s">
        <v>107</v>
      </c>
      <c r="D21" s="24" t="str">
        <f>ФОРМА!A31</f>
        <v>в наличии</v>
      </c>
      <c r="E21" s="57" t="str">
        <f>IF(D21="в наличии","5","0")</f>
        <v>5</v>
      </c>
    </row>
    <row r="22" spans="1:5" s="59" customFormat="1" x14ac:dyDescent="0.25">
      <c r="A22" s="263" t="s">
        <v>60</v>
      </c>
      <c r="B22" s="263"/>
      <c r="C22" s="263"/>
      <c r="D22" s="263"/>
      <c r="E22" s="56">
        <f>E13+E14+E15+E16+E17+E18+E19+E20+E21</f>
        <v>67</v>
      </c>
    </row>
  </sheetData>
  <mergeCells count="5">
    <mergeCell ref="A22:D22"/>
    <mergeCell ref="A2:E2"/>
    <mergeCell ref="A1:E1"/>
    <mergeCell ref="A4:B4"/>
    <mergeCell ref="A5:E8"/>
  </mergeCells>
  <pageMargins left="0.78740157480314965" right="0.39370078740157483" top="0.59055118110236227" bottom="0.59055118110236227" header="0.39370078740157483" footer="0.3937007874015748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БАЛЛЫ</vt:lpstr>
      <vt:lpstr>БАЛЛЫ!Область_печати</vt:lpstr>
      <vt:lpstr>ФОРМА!Область_печати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МСУ, к.513</dc:creator>
  <cp:lastModifiedBy>Admin</cp:lastModifiedBy>
  <cp:lastPrinted>2022-08-31T06:16:30Z</cp:lastPrinted>
  <dcterms:created xsi:type="dcterms:W3CDTF">2019-10-03T05:08:16Z</dcterms:created>
  <dcterms:modified xsi:type="dcterms:W3CDTF">2022-12-13T08:29:40Z</dcterms:modified>
</cp:coreProperties>
</file>